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705"/>
  <workbookPr codeName="ThisWorkbook" autoCompressPictures="0"/>
  <bookViews>
    <workbookView xWindow="560" yWindow="560" windowWidth="25040" windowHeight="15500" tabRatio="698"/>
  </bookViews>
  <sheets>
    <sheet name=" Detailed Working" sheetId="40" r:id="rId1"/>
    <sheet name="New Commitments" sheetId="42" r:id="rId2"/>
    <sheet name="Summary" sheetId="43" r:id="rId3"/>
  </sheet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21" i="40" l="1"/>
  <c r="N21" i="40"/>
  <c r="O21" i="40"/>
  <c r="P21" i="40"/>
  <c r="U19" i="40"/>
  <c r="V23" i="40"/>
  <c r="V22" i="40"/>
  <c r="W22" i="40"/>
  <c r="V27" i="40"/>
  <c r="V26" i="40"/>
  <c r="V25" i="40"/>
  <c r="V24" i="40"/>
  <c r="W24" i="40"/>
  <c r="W11" i="40"/>
  <c r="W26" i="40"/>
  <c r="W25" i="40"/>
  <c r="W27" i="40"/>
  <c r="W23" i="40"/>
  <c r="H10" i="40"/>
  <c r="G10" i="40"/>
  <c r="F10" i="40"/>
  <c r="E10" i="40"/>
  <c r="D10" i="40"/>
  <c r="C10" i="40"/>
</calcChain>
</file>

<file path=xl/comments1.xml><?xml version="1.0" encoding="utf-8"?>
<comments xmlns="http://schemas.openxmlformats.org/spreadsheetml/2006/main">
  <authors>
    <author>David Ingleby</author>
  </authors>
  <commentList>
    <comment ref="K9" authorId="0">
      <text>
        <r>
          <rPr>
            <b/>
            <sz val="9"/>
            <color indexed="81"/>
            <rFont val="Tahoma"/>
            <family val="2"/>
          </rPr>
          <t>David Ingleby:</t>
        </r>
        <r>
          <rPr>
            <sz val="9"/>
            <color indexed="81"/>
            <rFont val="Tahoma"/>
            <family val="2"/>
          </rPr>
          <t xml:space="preserve">
In Brockworth</t>
        </r>
      </text>
    </comment>
    <comment ref="K10" authorId="0">
      <text>
        <r>
          <rPr>
            <b/>
            <sz val="9"/>
            <color indexed="81"/>
            <rFont val="Tahoma"/>
            <family val="2"/>
          </rPr>
          <t>David Ingleby:</t>
        </r>
        <r>
          <rPr>
            <sz val="9"/>
            <color indexed="81"/>
            <rFont val="Tahoma"/>
            <family val="2"/>
          </rPr>
          <t xml:space="preserve">
467 is in Gloucester, 21 is in Tewkesbury (i.e. Brockworth SA)</t>
        </r>
      </text>
    </comment>
    <comment ref="C20" authorId="0">
      <text>
        <r>
          <rPr>
            <b/>
            <sz val="9"/>
            <color indexed="81"/>
            <rFont val="Tahoma"/>
            <family val="2"/>
          </rPr>
          <t>David Ingleby:</t>
        </r>
        <r>
          <rPr>
            <sz val="9"/>
            <color indexed="81"/>
            <rFont val="Tahoma"/>
            <family val="2"/>
          </rPr>
          <t xml:space="preserve">
This is 9 + 44 (cells L4 and M4) 77% of 53 = 41</t>
        </r>
      </text>
    </comment>
    <comment ref="D54" authorId="0">
      <text>
        <r>
          <rPr>
            <b/>
            <sz val="9"/>
            <color indexed="81"/>
            <rFont val="Tahoma"/>
            <family val="2"/>
          </rPr>
          <t xml:space="preserve">David Ingleby:
</t>
        </r>
        <r>
          <rPr>
            <sz val="9"/>
            <color indexed="81"/>
            <rFont val="Tahoma"/>
            <family val="2"/>
          </rPr>
          <t xml:space="preserve">
5,306 is the straight number not including the lapse rate calculation or any commitments permitted in 2020/21 which would likely deliver in the 5 year period. But from this, one years' allocation of 64 units (the windfall allowance) should be taken off - the one for 2022/23. So this leaves 5,242.
So minus from this the same number for lapses and the windfall adjustment from last year this means take off 72. 
But need to add in the commintments permitted in 2020/21. Calculatated in Jan (see New Commitments tab) this was 275 net (including the 97 at Naas Lane) and all of these could be expected to fall within the 5 years. So add to this and estimated 20 more dwellings that could be permitted in the remaining 2 months of the monitoring year in second half of Jan, Feb &amp; March 2021 = 295.  
</t>
        </r>
        <r>
          <rPr>
            <b/>
            <sz val="9"/>
            <color indexed="81"/>
            <rFont val="Tahoma"/>
            <family val="2"/>
          </rPr>
          <t>5,242 - 72 + 295 = 5,465</t>
        </r>
      </text>
    </comment>
  </commentList>
</comments>
</file>

<file path=xl/comments2.xml><?xml version="1.0" encoding="utf-8"?>
<comments xmlns="http://schemas.openxmlformats.org/spreadsheetml/2006/main">
  <authors>
    <author>David Ingleby</author>
  </authors>
  <commentList>
    <comment ref="B35" authorId="0">
      <text>
        <r>
          <rPr>
            <b/>
            <sz val="9"/>
            <color indexed="81"/>
            <rFont val="Tahoma"/>
            <family val="2"/>
          </rPr>
          <t>David Ingleby:</t>
        </r>
        <r>
          <rPr>
            <sz val="9"/>
            <color indexed="81"/>
            <rFont val="Tahoma"/>
            <family val="2"/>
          </rPr>
          <t xml:space="preserve">
Has resolution to permit granted in August 2020 - subject to S.106. This should be completed quite soon, maybe by end Feb 2021?</t>
        </r>
      </text>
    </comment>
  </commentList>
</comments>
</file>

<file path=xl/comments3.xml><?xml version="1.0" encoding="utf-8"?>
<comments xmlns="http://schemas.openxmlformats.org/spreadsheetml/2006/main">
  <authors>
    <author>David Ingleby</author>
  </authors>
  <commentList>
    <comment ref="E17" authorId="0">
      <text>
        <r>
          <rPr>
            <b/>
            <sz val="9"/>
            <color indexed="81"/>
            <rFont val="Tahoma"/>
            <family val="2"/>
          </rPr>
          <t xml:space="preserve">David Ingleby:
</t>
        </r>
        <r>
          <rPr>
            <sz val="9"/>
            <color indexed="81"/>
            <rFont val="Tahoma"/>
            <family val="2"/>
          </rPr>
          <t xml:space="preserve">
5,306 is the straight number not including the lapse rate calculation or any commitments permitted in 2020/21 which would likely deliver in the 5 year period. But from this, one years' allocation of 64 units (the windfall allowance) should be taken off - the one for 2022/23. So this leaves 5,242.
So if we minus from this the same number for lapses and the windfall adjustment from last year this means take off 72. 
But we need to add in the commintments permitted in 2020/21. Calculatated in Jan (see New Commitments tab) this was 275 net (including the 97 at Naas Lane) and all of these could be expected to fall within the 5 years. So addd to this and estimated 20 more dwellings that could be permitted in the remaining 2 months of the monitoring year in second half of Jan, Feb &amp; March 2021 = 295.  
</t>
        </r>
        <r>
          <rPr>
            <b/>
            <sz val="9"/>
            <color indexed="81"/>
            <rFont val="Tahoma"/>
            <family val="2"/>
          </rPr>
          <t>5,242 - 72 + 295 = 5,465</t>
        </r>
      </text>
    </comment>
  </commentList>
</comments>
</file>

<file path=xl/sharedStrings.xml><?xml version="1.0" encoding="utf-8"?>
<sst xmlns="http://schemas.openxmlformats.org/spreadsheetml/2006/main" count="260" uniqueCount="218">
  <si>
    <t>Source</t>
  </si>
  <si>
    <t>2020-21</t>
  </si>
  <si>
    <t>2021-22</t>
  </si>
  <si>
    <t>2022-23</t>
  </si>
  <si>
    <t>2023-24</t>
  </si>
  <si>
    <t>2024-25</t>
  </si>
  <si>
    <t>2025-26</t>
  </si>
  <si>
    <t>2026-27</t>
  </si>
  <si>
    <t>2027-28</t>
  </si>
  <si>
    <t>2028-29</t>
  </si>
  <si>
    <t>2029-30</t>
  </si>
  <si>
    <t>2030-31</t>
  </si>
  <si>
    <t>A1</t>
  </si>
  <si>
    <t>A3</t>
  </si>
  <si>
    <t>A4</t>
  </si>
  <si>
    <t>Total</t>
  </si>
  <si>
    <t>NPPF Buffer</t>
  </si>
  <si>
    <t>5 Year Requirement</t>
  </si>
  <si>
    <t>Supply in Years</t>
  </si>
  <si>
    <t>Small Site Windfall Allowance</t>
  </si>
  <si>
    <t>Small Site Extant Permissions</t>
  </si>
  <si>
    <t>Small Site Completed and Under Construction</t>
  </si>
  <si>
    <t>Large Site Completed and Under Construction</t>
  </si>
  <si>
    <t>1.11, 1.21</t>
  </si>
  <si>
    <t>1.12, 1.22</t>
  </si>
  <si>
    <t>A1b</t>
  </si>
  <si>
    <t>Extant permission on sites under construction</t>
  </si>
  <si>
    <t>Deliverability Reduction</t>
  </si>
  <si>
    <t>None</t>
  </si>
  <si>
    <t>Extant permission on sites not under construction</t>
  </si>
  <si>
    <t>Strategic Allocation Contribution</t>
  </si>
  <si>
    <t>n/a</t>
  </si>
  <si>
    <t>Liverpool</t>
  </si>
  <si>
    <t>Plan Period Shortfall to be met within the five year period</t>
  </si>
  <si>
    <t>a</t>
  </si>
  <si>
    <t>b</t>
  </si>
  <si>
    <t>d</t>
  </si>
  <si>
    <t>Percentage of total requirement met</t>
  </si>
  <si>
    <t>Windfall assessment</t>
  </si>
  <si>
    <t>5 Year Lapse Rate assessment</t>
  </si>
  <si>
    <t>Small Sites Commitments and Windfall</t>
  </si>
  <si>
    <t>SA Trajectory</t>
  </si>
  <si>
    <t>Element of Supply</t>
  </si>
  <si>
    <t>Large Site Commitments and District Plan Contribution</t>
  </si>
  <si>
    <t>A10</t>
  </si>
  <si>
    <t>Annual Requirement</t>
  </si>
  <si>
    <t>Total Supply GCC</t>
  </si>
  <si>
    <t>CGG Total Delivery (without lapses)</t>
  </si>
  <si>
    <t>64 per annum reduced for commitments</t>
  </si>
  <si>
    <t>GCC Annual Housing Requirement</t>
  </si>
  <si>
    <t>c</t>
  </si>
  <si>
    <t>Remainder of plan period</t>
  </si>
  <si>
    <t>5% Buffer</t>
  </si>
  <si>
    <t>Delivery</t>
  </si>
  <si>
    <t>Number of years into the plan period</t>
  </si>
  <si>
    <t>Shortfall</t>
  </si>
  <si>
    <t>5YHLS</t>
  </si>
  <si>
    <t>Plan Period Delivery to 31st March 2019</t>
  </si>
  <si>
    <r>
      <rPr>
        <b/>
        <sz val="10"/>
        <color theme="1"/>
        <rFont val="Calibri"/>
        <family val="2"/>
        <scheme val="minor"/>
      </rPr>
      <t>e</t>
    </r>
    <r>
      <rPr>
        <sz val="10"/>
        <color theme="1"/>
        <rFont val="Calibri"/>
        <family val="2"/>
        <scheme val="minor"/>
      </rPr>
      <t xml:space="preserve"> = c - d</t>
    </r>
  </si>
  <si>
    <r>
      <rPr>
        <b/>
        <sz val="10"/>
        <color theme="1"/>
        <rFont val="Calibri"/>
        <family val="2"/>
        <scheme val="minor"/>
      </rPr>
      <t>f</t>
    </r>
    <r>
      <rPr>
        <sz val="10"/>
        <color theme="1"/>
        <rFont val="Calibri"/>
        <family val="2"/>
        <scheme val="minor"/>
      </rPr>
      <t xml:space="preserve"> = a x 5</t>
    </r>
  </si>
  <si>
    <t>g</t>
  </si>
  <si>
    <r>
      <rPr>
        <b/>
        <sz val="10"/>
        <color theme="1"/>
        <rFont val="Calibri"/>
        <family val="2"/>
        <scheme val="minor"/>
      </rPr>
      <t>h</t>
    </r>
    <r>
      <rPr>
        <sz val="10"/>
        <color theme="1"/>
        <rFont val="Calibri"/>
        <family val="2"/>
        <scheme val="minor"/>
      </rPr>
      <t>, Sedge = e, Liv = (e/g) x 5</t>
    </r>
  </si>
  <si>
    <r>
      <rPr>
        <b/>
        <sz val="10"/>
        <color theme="1"/>
        <rFont val="Calibri"/>
        <family val="2"/>
        <scheme val="minor"/>
      </rPr>
      <t>i</t>
    </r>
    <r>
      <rPr>
        <sz val="10"/>
        <color theme="1"/>
        <rFont val="Calibri"/>
        <family val="2"/>
        <scheme val="minor"/>
      </rPr>
      <t xml:space="preserve"> = 5% of (f + h)</t>
    </r>
  </si>
  <si>
    <r>
      <rPr>
        <b/>
        <sz val="10"/>
        <color theme="1"/>
        <rFont val="Calibri"/>
        <family val="2"/>
        <scheme val="minor"/>
      </rPr>
      <t>j</t>
    </r>
    <r>
      <rPr>
        <sz val="10"/>
        <color theme="1"/>
        <rFont val="Calibri"/>
        <family val="2"/>
        <scheme val="minor"/>
      </rPr>
      <t xml:space="preserve"> = f + h + i</t>
    </r>
  </si>
  <si>
    <t>k</t>
  </si>
  <si>
    <r>
      <rPr>
        <b/>
        <sz val="10"/>
        <color theme="1"/>
        <rFont val="Calibri"/>
        <family val="2"/>
        <scheme val="minor"/>
      </rPr>
      <t>m</t>
    </r>
    <r>
      <rPr>
        <sz val="10"/>
        <color theme="1"/>
        <rFont val="Calibri"/>
        <family val="2"/>
        <scheme val="minor"/>
      </rPr>
      <t xml:space="preserve"> = k/j x 5</t>
    </r>
  </si>
  <si>
    <r>
      <rPr>
        <b/>
        <sz val="10"/>
        <color theme="1"/>
        <rFont val="Calibri"/>
        <family val="2"/>
        <scheme val="minor"/>
      </rPr>
      <t>l</t>
    </r>
    <r>
      <rPr>
        <sz val="10"/>
        <color theme="1"/>
        <rFont val="Calibri"/>
        <family val="2"/>
        <scheme val="minor"/>
      </rPr>
      <t xml:space="preserve"> = k/j x 100</t>
    </r>
  </si>
  <si>
    <t>Small site extant permissions</t>
  </si>
  <si>
    <t>Implementation</t>
  </si>
  <si>
    <t>Total % Implemented</t>
  </si>
  <si>
    <t>Total No implemented</t>
  </si>
  <si>
    <t>No implemented in each year</t>
  </si>
  <si>
    <t>Year 1</t>
  </si>
  <si>
    <t>Year 2</t>
  </si>
  <si>
    <t>Year 3</t>
  </si>
  <si>
    <t>Year 4</t>
  </si>
  <si>
    <t>Year 5</t>
  </si>
  <si>
    <t>Year 6</t>
  </si>
  <si>
    <t>2019-20
Net Delivery</t>
  </si>
  <si>
    <t>JCS Strategic Allocations attributed to Gloucester</t>
  </si>
  <si>
    <t>2017-18
Net Delivery</t>
  </si>
  <si>
    <t>2018-19 
Net  Delivery</t>
  </si>
  <si>
    <t>2011-12 
Net Delivery</t>
  </si>
  <si>
    <t>2012-13 
Net Delivery</t>
  </si>
  <si>
    <t>2013-14 
Net Delivery</t>
  </si>
  <si>
    <t>2014-15 
Net Delivery</t>
  </si>
  <si>
    <t>2015-16 
Net Delivery</t>
  </si>
  <si>
    <t>2016-17 
Net Delivery</t>
  </si>
  <si>
    <t>2011-12 to 2019-20</t>
  </si>
  <si>
    <t>2025-26 to 
2030-31</t>
  </si>
  <si>
    <t>City Plan Allocations</t>
  </si>
  <si>
    <t>/</t>
  </si>
  <si>
    <t>2031-32</t>
  </si>
  <si>
    <t>2032-33</t>
  </si>
  <si>
    <t>2033-34</t>
  </si>
  <si>
    <t>2034-35</t>
  </si>
  <si>
    <t>2035-36</t>
  </si>
  <si>
    <t>Implementation of 77% of 53 dwellings</t>
  </si>
  <si>
    <t xml:space="preserve">5 YEAR SUPPLY  </t>
  </si>
  <si>
    <t>Innsworth (1300)</t>
  </si>
  <si>
    <t>Twigworth (995)</t>
  </si>
  <si>
    <t>South Churchdown (1100)</t>
  </si>
  <si>
    <t>North Brockworth (1500)</t>
  </si>
  <si>
    <t>Winnycroft (Just Little Winney now) (217)</t>
  </si>
  <si>
    <t>5 Year Supply Calculation</t>
  </si>
  <si>
    <t xml:space="preserve">Lapse Rate </t>
  </si>
  <si>
    <t>Dwellings to be implemented</t>
  </si>
  <si>
    <t>Requirement up to 31st March 2019</t>
  </si>
  <si>
    <t>Total no. of dwellings required</t>
  </si>
  <si>
    <t>Large Site Not Started but Extant Permission</t>
  </si>
  <si>
    <t>Dwellings - 1st April 2020 to 7th Jan 2021</t>
  </si>
  <si>
    <t>Ref</t>
  </si>
  <si>
    <t>Address</t>
  </si>
  <si>
    <t>No of Net Dwellings</t>
  </si>
  <si>
    <t>2021/22</t>
  </si>
  <si>
    <t>2022/23</t>
  </si>
  <si>
    <t>2023/24</t>
  </si>
  <si>
    <t>2024/25</t>
  </si>
  <si>
    <t>2025/26</t>
  </si>
  <si>
    <t>19/00296/FUL</t>
  </si>
  <si>
    <t>5-7 Park Rd</t>
  </si>
  <si>
    <t>19/00464/FUL</t>
  </si>
  <si>
    <t>Café Nero, Southgate St</t>
  </si>
  <si>
    <t>19/00865/FUL</t>
  </si>
  <si>
    <t>37 Stroud Rd</t>
  </si>
  <si>
    <t>19/00941/FUL</t>
  </si>
  <si>
    <t>161 Cheltenham Rd</t>
  </si>
  <si>
    <t>19/01302/OUT</t>
  </si>
  <si>
    <t>70 Church Rd</t>
  </si>
  <si>
    <t>19/01307/FUL</t>
  </si>
  <si>
    <t>47 Brunswick Rd</t>
  </si>
  <si>
    <t>20/00030/FUL</t>
  </si>
  <si>
    <t>74 Barnwood Rd</t>
  </si>
  <si>
    <t>20/00031/FUL</t>
  </si>
  <si>
    <t>83 Grange Rd</t>
  </si>
  <si>
    <t>20/00138/FUL</t>
  </si>
  <si>
    <t>217 Stroud Rd</t>
  </si>
  <si>
    <t>20/00139/FUL</t>
  </si>
  <si>
    <t>38 Seymour Rd</t>
  </si>
  <si>
    <t>20/00149/FUL</t>
  </si>
  <si>
    <t>12 Tewkesbury Rd</t>
  </si>
  <si>
    <t>20/00157/FUL</t>
  </si>
  <si>
    <t>32 Newton Av</t>
  </si>
  <si>
    <t>20/00165/FUL</t>
  </si>
  <si>
    <t>365 Barton Street</t>
  </si>
  <si>
    <t>20/00167/FUL</t>
  </si>
  <si>
    <t>51 Estcourt Rd</t>
  </si>
  <si>
    <t>20/00191/LAW</t>
  </si>
  <si>
    <t>86 Weston Rd</t>
  </si>
  <si>
    <t>20/00226/REM</t>
  </si>
  <si>
    <t>12 Sandyleaze</t>
  </si>
  <si>
    <t>20/00227/FUL</t>
  </si>
  <si>
    <t>90 Stroud Rd</t>
  </si>
  <si>
    <t>Net 0</t>
  </si>
  <si>
    <t>20/00298/FUL</t>
  </si>
  <si>
    <t>Adj to Beach View</t>
  </si>
  <si>
    <t>20/00359/REM</t>
  </si>
  <si>
    <t>South of Rudloe Dr</t>
  </si>
  <si>
    <t>20/00370/FUL</t>
  </si>
  <si>
    <t>3 Jewson Close</t>
  </si>
  <si>
    <t>20/00373/JPA</t>
  </si>
  <si>
    <t>34 Russell St</t>
  </si>
  <si>
    <t>20/00441/FUL</t>
  </si>
  <si>
    <t>The Nelson Inn, 166 Southgate St</t>
  </si>
  <si>
    <t>20/00451/FUL</t>
  </si>
  <si>
    <t>58 Wellington St</t>
  </si>
  <si>
    <t xml:space="preserve">  HMO Net 0</t>
  </si>
  <si>
    <t>20/00640/FUL</t>
  </si>
  <si>
    <t>Surgery, St Michaels Sq</t>
  </si>
  <si>
    <t>20/00647/FUL</t>
  </si>
  <si>
    <t>Adj 57 Elmgrove Rd</t>
  </si>
  <si>
    <t>20/00767/FUL</t>
  </si>
  <si>
    <t>1 Woburn Av</t>
  </si>
  <si>
    <t>20/00769/FUL</t>
  </si>
  <si>
    <t>113 Rosebery Av</t>
  </si>
  <si>
    <t>20/00815/FUL</t>
  </si>
  <si>
    <t>76 Church Rd</t>
  </si>
  <si>
    <t>20/00835/LAW</t>
  </si>
  <si>
    <t>43 Henry Rd</t>
  </si>
  <si>
    <t xml:space="preserve">HMO Net 0 </t>
  </si>
  <si>
    <t>20/00963/JPA</t>
  </si>
  <si>
    <t>Lister House, Station Rd</t>
  </si>
  <si>
    <t>20/00931/FUL</t>
  </si>
  <si>
    <t xml:space="preserve">1 Old Elmore Lane </t>
  </si>
  <si>
    <t>20/01093/JPA</t>
  </si>
  <si>
    <t>Serco House, Olympus Park</t>
  </si>
  <si>
    <t>Total = 32</t>
  </si>
  <si>
    <t>Total = 79</t>
  </si>
  <si>
    <t>Small sites (0-4) = 32</t>
  </si>
  <si>
    <t>18/01228/OUT</t>
  </si>
  <si>
    <t>Land at Naas Lane</t>
  </si>
  <si>
    <t>Actual Delivery 2011-2019</t>
  </si>
  <si>
    <t>Total = 80</t>
  </si>
  <si>
    <t>Total = 50</t>
  </si>
  <si>
    <t>Total = 22</t>
  </si>
  <si>
    <t>Net Total = 275</t>
  </si>
  <si>
    <t>Large sites (5+) = 243</t>
  </si>
  <si>
    <t>5 Year Trajectory</t>
  </si>
  <si>
    <t>5YHLS (Liverpool Method - as per JCS)</t>
  </si>
  <si>
    <t>2019/20 Calculation 
with 5% Buffer</t>
  </si>
  <si>
    <r>
      <rPr>
        <b/>
        <sz val="9"/>
        <color theme="1"/>
        <rFont val="Calibri"/>
        <family val="2"/>
        <scheme val="minor"/>
      </rPr>
      <t>e</t>
    </r>
    <r>
      <rPr>
        <sz val="9"/>
        <color theme="1"/>
        <rFont val="Calibri"/>
        <family val="2"/>
        <scheme val="minor"/>
      </rPr>
      <t xml:space="preserve"> = c - d</t>
    </r>
  </si>
  <si>
    <r>
      <rPr>
        <b/>
        <sz val="9"/>
        <color theme="1"/>
        <rFont val="Calibri"/>
        <family val="2"/>
        <scheme val="minor"/>
      </rPr>
      <t>f</t>
    </r>
    <r>
      <rPr>
        <sz val="9"/>
        <color theme="1"/>
        <rFont val="Calibri"/>
        <family val="2"/>
        <scheme val="minor"/>
      </rPr>
      <t xml:space="preserve"> = a x 5</t>
    </r>
  </si>
  <si>
    <r>
      <rPr>
        <b/>
        <sz val="9"/>
        <color theme="1"/>
        <rFont val="Calibri"/>
        <family val="2"/>
        <scheme val="minor"/>
      </rPr>
      <t>h</t>
    </r>
    <r>
      <rPr>
        <sz val="9"/>
        <color theme="1"/>
        <rFont val="Calibri"/>
        <family val="2"/>
        <scheme val="minor"/>
      </rPr>
      <t>, Sedge = e, Liv = (e/g) x 5</t>
    </r>
  </si>
  <si>
    <r>
      <rPr>
        <b/>
        <sz val="9"/>
        <color theme="1"/>
        <rFont val="Calibri"/>
        <family val="2"/>
        <scheme val="minor"/>
      </rPr>
      <t>i</t>
    </r>
    <r>
      <rPr>
        <sz val="9"/>
        <color theme="1"/>
        <rFont val="Calibri"/>
        <family val="2"/>
        <scheme val="minor"/>
      </rPr>
      <t xml:space="preserve"> = 5%, 10%, or 20% of (f + h)</t>
    </r>
  </si>
  <si>
    <r>
      <rPr>
        <b/>
        <sz val="9"/>
        <color theme="1"/>
        <rFont val="Calibri"/>
        <family val="2"/>
        <scheme val="minor"/>
      </rPr>
      <t>j</t>
    </r>
    <r>
      <rPr>
        <sz val="9"/>
        <color theme="1"/>
        <rFont val="Calibri"/>
        <family val="2"/>
        <scheme val="minor"/>
      </rPr>
      <t xml:space="preserve"> = f + h + i</t>
    </r>
  </si>
  <si>
    <r>
      <rPr>
        <b/>
        <sz val="9"/>
        <color theme="1"/>
        <rFont val="Calibri"/>
        <family val="2"/>
        <scheme val="minor"/>
      </rPr>
      <t>l</t>
    </r>
    <r>
      <rPr>
        <sz val="9"/>
        <color theme="1"/>
        <rFont val="Calibri"/>
        <family val="2"/>
        <scheme val="minor"/>
      </rPr>
      <t xml:space="preserve"> = k/j x 100</t>
    </r>
  </si>
  <si>
    <r>
      <rPr>
        <b/>
        <sz val="9"/>
        <color theme="1"/>
        <rFont val="Calibri"/>
        <family val="2"/>
        <scheme val="minor"/>
      </rPr>
      <t>m</t>
    </r>
    <r>
      <rPr>
        <sz val="9"/>
        <color theme="1"/>
        <rFont val="Calibri"/>
        <family val="2"/>
        <scheme val="minor"/>
      </rPr>
      <t xml:space="preserve"> = k/j x 5</t>
    </r>
  </si>
  <si>
    <t xml:space="preserve">2020/21 Calculation (Estimate)  
with 5% Buffer </t>
  </si>
  <si>
    <t>GCC annual housing requirement</t>
  </si>
  <si>
    <t>Actual delivery 2011-2019</t>
  </si>
  <si>
    <t>5 year requirement</t>
  </si>
  <si>
    <t>Plan period shortfall to be met within the five year period</t>
  </si>
  <si>
    <t>Total number of dwellings required</t>
  </si>
  <si>
    <t>Supply in years</t>
  </si>
  <si>
    <t>Total anticipated supply 2019/20 to 2023/24
(Published position)</t>
  </si>
  <si>
    <t>Total anticipated supply 2020/21 to 2024/25
(Esitimated position - a year on)</t>
  </si>
  <si>
    <t xml:space="preserve">Total anticipated supply 2019/20 to 2023/24
(Published position) </t>
  </si>
  <si>
    <t>Total anticipated supply 2020/21 to 2024/25
(Estimated position - a year on)</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</si>
</sst>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 #,##0.00_-;_-* &quot;-&quot;??_-;_-@_-"/>
    <numFmt numFmtId="165" formatCode="0.0%"/>
    <numFmt numFmtId="166" formatCode="0.0"/>
  </numFmts>
  <fonts count="35" x14ac:knownFonts="1">
    <font>
      <sz val="11"/>
      <color theme="1"/>
      <name val="Calibri"/>
      <family val="2"/>
      <scheme val="minor"/>
    </font>
    <font>
      <sz val="11"/>
      <color theme="1"/>
      <name val="Calibri"/>
      <family val="2"/>
      <scheme val="minor"/>
    </font>
    <font>
      <b/>
      <sz val="10"/>
      <name val="Calibri"/>
      <family val="2"/>
      <scheme val="minor"/>
    </font>
    <font>
      <sz val="10"/>
      <name val="Calibri"/>
      <family val="2"/>
      <scheme val="minor"/>
    </font>
    <font>
      <sz val="10"/>
      <color theme="1"/>
      <name val="Calibri"/>
      <family val="2"/>
      <scheme val="minor"/>
    </font>
    <font>
      <sz val="10"/>
      <color indexed="8"/>
      <name val="Arial"/>
      <family val="2"/>
    </font>
    <font>
      <b/>
      <sz val="10"/>
      <color theme="1"/>
      <name val="Calibri"/>
      <family val="2"/>
      <scheme val="minor"/>
    </font>
    <font>
      <sz val="10"/>
      <name val="Arial"/>
      <family val="2"/>
    </font>
    <font>
      <b/>
      <sz val="11"/>
      <color theme="1"/>
      <name val="Calibri"/>
      <family val="2"/>
      <scheme val="minor"/>
    </font>
    <font>
      <sz val="11"/>
      <color rgb="FF3F3F76"/>
      <name val="Calibri"/>
      <family val="2"/>
      <scheme val="minor"/>
    </font>
    <font>
      <sz val="11"/>
      <color rgb="FF006100"/>
      <name val="Calibri"/>
      <family val="2"/>
      <scheme val="minor"/>
    </font>
    <font>
      <sz val="11"/>
      <color rgb="FF9C0006"/>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6500"/>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8"/>
      <color theme="1"/>
      <name val="Calibri"/>
      <family val="2"/>
      <scheme val="minor"/>
    </font>
    <font>
      <sz val="9"/>
      <color indexed="81"/>
      <name val="Tahoma"/>
      <family val="2"/>
    </font>
    <font>
      <b/>
      <sz val="9"/>
      <color indexed="81"/>
      <name val="Tahoma"/>
      <family val="2"/>
    </font>
    <font>
      <sz val="8"/>
      <name val="Calibri"/>
      <family val="2"/>
      <scheme val="minor"/>
    </font>
    <font>
      <sz val="11"/>
      <name val="Calibri"/>
      <family val="2"/>
      <scheme val="minor"/>
    </font>
    <font>
      <sz val="10"/>
      <color rgb="FFFF0000"/>
      <name val="Calibri"/>
      <family val="2"/>
      <scheme val="minor"/>
    </font>
    <font>
      <sz val="10"/>
      <color theme="1"/>
      <name val="Wingdings"/>
      <charset val="2"/>
    </font>
    <font>
      <b/>
      <sz val="10"/>
      <color rgb="FFFF0000"/>
      <name val="Calibri"/>
      <family val="2"/>
      <scheme val="minor"/>
    </font>
    <font>
      <b/>
      <sz val="9"/>
      <color theme="1"/>
      <name val="Calibri"/>
      <family val="2"/>
      <scheme val="minor"/>
    </font>
    <font>
      <sz val="9"/>
      <color theme="1"/>
      <name val="Calibri"/>
      <family val="2"/>
      <scheme val="minor"/>
    </font>
    <font>
      <sz val="9"/>
      <name val="Calibri"/>
      <family val="2"/>
      <scheme val="minor"/>
    </font>
  </fonts>
  <fills count="43">
    <fill>
      <patternFill patternType="none"/>
    </fill>
    <fill>
      <patternFill patternType="gray125"/>
    </fill>
    <fill>
      <patternFill patternType="solid">
        <fgColor theme="6" tint="0.59999389629810485"/>
        <bgColor indexed="64"/>
      </patternFill>
    </fill>
    <fill>
      <patternFill patternType="solid">
        <fgColor rgb="FFFFCC99"/>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7" tint="0.39997558519241921"/>
        <bgColor indexed="64"/>
      </patternFill>
    </fill>
    <fill>
      <patternFill patternType="solid">
        <fgColor rgb="FF92D050"/>
        <bgColor indexed="64"/>
      </patternFill>
    </fill>
    <fill>
      <patternFill patternType="solid">
        <fgColor theme="5" tint="0.79998168889431442"/>
        <bgColor indexed="64"/>
      </patternFill>
    </fill>
    <fill>
      <patternFill patternType="solid">
        <fgColor rgb="FFFFFFCC"/>
        <bgColor indexed="64"/>
      </patternFill>
    </fill>
    <fill>
      <patternFill patternType="solid">
        <fgColor rgb="FFFFC000"/>
        <bgColor indexed="64"/>
      </patternFill>
    </fill>
    <fill>
      <patternFill patternType="solid">
        <fgColor theme="0"/>
        <bgColor indexed="64"/>
      </patternFill>
    </fill>
    <fill>
      <patternFill patternType="solid">
        <fgColor theme="5" tint="0.59999389629810485"/>
        <bgColor indexed="64"/>
      </patternFill>
    </fill>
    <fill>
      <patternFill patternType="solid">
        <fgColor theme="4" tint="0.79998168889431442"/>
        <bgColor indexed="64"/>
      </patternFill>
    </fill>
    <fill>
      <patternFill patternType="solid">
        <fgColor theme="3" tint="0.79998168889431442"/>
        <bgColor indexed="64"/>
      </patternFill>
    </fill>
  </fills>
  <borders count="16">
    <border>
      <left/>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s>
  <cellStyleXfs count="51">
    <xf numFmtId="0" fontId="0" fillId="0" borderId="0"/>
    <xf numFmtId="0" fontId="5" fillId="0" borderId="0"/>
    <xf numFmtId="0" fontId="7" fillId="0" borderId="0"/>
    <xf numFmtId="0" fontId="1" fillId="0" borderId="0"/>
    <xf numFmtId="0" fontId="7" fillId="0" borderId="0"/>
    <xf numFmtId="0" fontId="9" fillId="3" borderId="3" applyNumberFormat="0" applyAlignment="0" applyProtection="0"/>
    <xf numFmtId="0" fontId="10" fillId="4" borderId="0" applyNumberFormat="0" applyBorder="0" applyAlignment="0" applyProtection="0"/>
    <xf numFmtId="0" fontId="11" fillId="5" borderId="0" applyNumberFormat="0" applyBorder="0" applyAlignment="0" applyProtection="0"/>
    <xf numFmtId="0" fontId="12" fillId="0" borderId="0" applyNumberFormat="0" applyFill="0" applyBorder="0" applyAlignment="0" applyProtection="0"/>
    <xf numFmtId="0" fontId="13" fillId="0" borderId="4" applyNumberFormat="0" applyFill="0" applyAlignment="0" applyProtection="0"/>
    <xf numFmtId="0" fontId="14" fillId="0" borderId="5" applyNumberFormat="0" applyFill="0" applyAlignment="0" applyProtection="0"/>
    <xf numFmtId="0" fontId="15" fillId="0" borderId="6" applyNumberFormat="0" applyFill="0" applyAlignment="0" applyProtection="0"/>
    <xf numFmtId="0" fontId="15" fillId="0" borderId="0" applyNumberFormat="0" applyFill="0" applyBorder="0" applyAlignment="0" applyProtection="0"/>
    <xf numFmtId="0" fontId="16" fillId="6" borderId="0" applyNumberFormat="0" applyBorder="0" applyAlignment="0" applyProtection="0"/>
    <xf numFmtId="0" fontId="17" fillId="7" borderId="7" applyNumberFormat="0" applyAlignment="0" applyProtection="0"/>
    <xf numFmtId="0" fontId="18" fillId="7" borderId="3" applyNumberFormat="0" applyAlignment="0" applyProtection="0"/>
    <xf numFmtId="0" fontId="19" fillId="0" borderId="8" applyNumberFormat="0" applyFill="0" applyAlignment="0" applyProtection="0"/>
    <xf numFmtId="0" fontId="20" fillId="8" borderId="9" applyNumberFormat="0" applyAlignment="0" applyProtection="0"/>
    <xf numFmtId="0" fontId="21" fillId="0" borderId="0" applyNumberFormat="0" applyFill="0" applyBorder="0" applyAlignment="0" applyProtection="0"/>
    <xf numFmtId="0" fontId="1" fillId="9" borderId="10" applyNumberFormat="0" applyFont="0" applyAlignment="0" applyProtection="0"/>
    <xf numFmtId="0" fontId="22" fillId="0" borderId="0" applyNumberFormat="0" applyFill="0" applyBorder="0" applyAlignment="0" applyProtection="0"/>
    <xf numFmtId="0" fontId="8" fillId="0" borderId="11" applyNumberFormat="0" applyFill="0" applyAlignment="0" applyProtection="0"/>
    <xf numFmtId="0" fontId="23"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23" fillId="13" borderId="0" applyNumberFormat="0" applyBorder="0" applyAlignment="0" applyProtection="0"/>
    <xf numFmtId="0" fontId="23"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3" fillId="17" borderId="0" applyNumberFormat="0" applyBorder="0" applyAlignment="0" applyProtection="0"/>
    <xf numFmtId="0" fontId="23"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23" fillId="21" borderId="0" applyNumberFormat="0" applyBorder="0" applyAlignment="0" applyProtection="0"/>
    <xf numFmtId="0" fontId="23"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23" fillId="25" borderId="0" applyNumberFormat="0" applyBorder="0" applyAlignment="0" applyProtection="0"/>
    <xf numFmtId="0" fontId="23"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23" fillId="29" borderId="0" applyNumberFormat="0" applyBorder="0" applyAlignment="0" applyProtection="0"/>
    <xf numFmtId="0" fontId="23"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33" borderId="0" applyNumberFormat="0" applyBorder="0" applyAlignment="0" applyProtection="0"/>
    <xf numFmtId="0" fontId="7" fillId="0" borderId="0"/>
    <xf numFmtId="164" fontId="1" fillId="0" borderId="0" applyFont="0" applyFill="0" applyBorder="0" applyAlignment="0" applyProtection="0"/>
    <xf numFmtId="0" fontId="1" fillId="0" borderId="0"/>
    <xf numFmtId="0" fontId="7" fillId="0" borderId="0"/>
    <xf numFmtId="164" fontId="1" fillId="0" borderId="0" applyFont="0" applyFill="0" applyBorder="0" applyAlignment="0" applyProtection="0"/>
  </cellStyleXfs>
  <cellXfs count="197">
    <xf numFmtId="0" fontId="0" fillId="0" borderId="0" xfId="0"/>
    <xf numFmtId="0" fontId="4" fillId="0" borderId="0" xfId="0" applyFont="1" applyBorder="1"/>
    <xf numFmtId="0" fontId="4" fillId="0" borderId="0" xfId="0" applyFont="1" applyFill="1" applyBorder="1" applyAlignment="1">
      <alignment wrapText="1"/>
    </xf>
    <xf numFmtId="1" fontId="4" fillId="0" borderId="2" xfId="0" applyNumberFormat="1" applyFont="1" applyBorder="1"/>
    <xf numFmtId="1" fontId="6" fillId="0" borderId="0" xfId="0" applyNumberFormat="1" applyFont="1" applyBorder="1"/>
    <xf numFmtId="1" fontId="4" fillId="0" borderId="0" xfId="0" applyNumberFormat="1" applyFont="1" applyFill="1" applyBorder="1"/>
    <xf numFmtId="1" fontId="4" fillId="0" borderId="0" xfId="0" applyNumberFormat="1" applyFont="1" applyBorder="1"/>
    <xf numFmtId="0" fontId="4" fillId="0" borderId="0" xfId="0" applyFont="1" applyFill="1" applyBorder="1" applyAlignment="1">
      <alignment horizontal="left" wrapText="1"/>
    </xf>
    <xf numFmtId="1" fontId="4" fillId="0" borderId="0" xfId="0" applyNumberFormat="1" applyFont="1" applyAlignment="1"/>
    <xf numFmtId="1" fontId="6" fillId="0" borderId="0" xfId="0" applyNumberFormat="1" applyFont="1"/>
    <xf numFmtId="1" fontId="4" fillId="0" borderId="0" xfId="0" applyNumberFormat="1" applyFont="1" applyAlignment="1">
      <alignment wrapText="1"/>
    </xf>
    <xf numFmtId="0" fontId="4" fillId="0" borderId="0" xfId="0" applyFont="1" applyBorder="1" applyAlignment="1">
      <alignment horizontal="left" wrapText="1"/>
    </xf>
    <xf numFmtId="1" fontId="6" fillId="0" borderId="1" xfId="0" applyNumberFormat="1" applyFont="1" applyBorder="1"/>
    <xf numFmtId="165" fontId="6" fillId="0" borderId="0" xfId="0" applyNumberFormat="1" applyFont="1" applyBorder="1" applyAlignment="1">
      <alignment vertical="center" wrapText="1"/>
    </xf>
    <xf numFmtId="166" fontId="6" fillId="0" borderId="0" xfId="0" applyNumberFormat="1" applyFont="1" applyBorder="1"/>
    <xf numFmtId="1" fontId="4" fillId="0" borderId="0" xfId="0" applyNumberFormat="1" applyFont="1" applyBorder="1" applyAlignment="1">
      <alignment wrapText="1"/>
    </xf>
    <xf numFmtId="0" fontId="6" fillId="0" borderId="0" xfId="0" applyFont="1" applyBorder="1" applyAlignment="1">
      <alignment wrapText="1"/>
    </xf>
    <xf numFmtId="0" fontId="4" fillId="0" borderId="0" xfId="0" applyFont="1" applyAlignment="1">
      <alignment wrapText="1"/>
    </xf>
    <xf numFmtId="0" fontId="4" fillId="0" borderId="0" xfId="0" applyFont="1" applyBorder="1" applyAlignment="1">
      <alignment wrapText="1"/>
    </xf>
    <xf numFmtId="0" fontId="10" fillId="0" borderId="0" xfId="6" applyFill="1"/>
    <xf numFmtId="10" fontId="4" fillId="0" borderId="0" xfId="0" applyNumberFormat="1" applyFont="1"/>
    <xf numFmtId="1" fontId="4" fillId="0" borderId="0" xfId="0" applyNumberFormat="1" applyFont="1"/>
    <xf numFmtId="0" fontId="0" fillId="0" borderId="0" xfId="0" applyFont="1"/>
    <xf numFmtId="0" fontId="4" fillId="0" borderId="0" xfId="0" applyFont="1"/>
    <xf numFmtId="0" fontId="0" fillId="0" borderId="0" xfId="0"/>
    <xf numFmtId="0" fontId="0" fillId="0" borderId="0" xfId="0" applyFill="1"/>
    <xf numFmtId="1" fontId="4" fillId="0" borderId="12" xfId="0" applyNumberFormat="1" applyFont="1" applyBorder="1"/>
    <xf numFmtId="1" fontId="2" fillId="2" borderId="12" xfId="0" applyNumberFormat="1" applyFont="1" applyFill="1" applyBorder="1" applyAlignment="1">
      <alignment horizontal="left" vertical="top" wrapText="1"/>
    </xf>
    <xf numFmtId="0" fontId="6" fillId="0" borderId="12" xfId="0" applyFont="1" applyBorder="1" applyAlignment="1">
      <alignment wrapText="1"/>
    </xf>
    <xf numFmtId="0" fontId="4" fillId="0" borderId="12" xfId="0" applyFont="1" applyBorder="1"/>
    <xf numFmtId="1" fontId="6" fillId="0" borderId="12" xfId="0" applyNumberFormat="1" applyFont="1" applyBorder="1" applyAlignment="1">
      <alignment wrapText="1"/>
    </xf>
    <xf numFmtId="1" fontId="4" fillId="0" borderId="12" xfId="0" applyNumberFormat="1" applyFont="1" applyBorder="1" applyAlignment="1">
      <alignment wrapText="1"/>
    </xf>
    <xf numFmtId="1" fontId="3" fillId="0" borderId="12" xfId="0" applyNumberFormat="1" applyFont="1" applyFill="1" applyBorder="1"/>
    <xf numFmtId="0" fontId="4" fillId="0" borderId="12" xfId="0" applyFont="1" applyBorder="1" applyAlignment="1">
      <alignment wrapText="1"/>
    </xf>
    <xf numFmtId="0" fontId="4" fillId="0" borderId="12" xfId="0" applyFont="1" applyBorder="1" applyAlignment="1">
      <alignment horizontal="left" wrapText="1"/>
    </xf>
    <xf numFmtId="1" fontId="4" fillId="0" borderId="12" xfId="0" applyNumberFormat="1" applyFont="1" applyFill="1" applyBorder="1" applyAlignment="1">
      <alignment wrapText="1"/>
    </xf>
    <xf numFmtId="0" fontId="6" fillId="0" borderId="12" xfId="0" applyFont="1" applyBorder="1" applyAlignment="1">
      <alignment horizontal="left" wrapText="1"/>
    </xf>
    <xf numFmtId="0" fontId="4" fillId="0" borderId="12" xfId="0" applyFont="1" applyFill="1" applyBorder="1" applyAlignment="1">
      <alignment wrapText="1"/>
    </xf>
    <xf numFmtId="1" fontId="4" fillId="35" borderId="12" xfId="0" applyNumberFormat="1" applyFont="1" applyFill="1" applyBorder="1"/>
    <xf numFmtId="0" fontId="4" fillId="0" borderId="12" xfId="0" applyFont="1" applyFill="1" applyBorder="1" applyAlignment="1">
      <alignment horizontal="left" wrapText="1"/>
    </xf>
    <xf numFmtId="1" fontId="4" fillId="34" borderId="12" xfId="0" applyNumberFormat="1" applyFont="1" applyFill="1" applyBorder="1"/>
    <xf numFmtId="1" fontId="24" fillId="0" borderId="12" xfId="0" applyNumberFormat="1" applyFont="1" applyBorder="1" applyAlignment="1">
      <alignment wrapText="1"/>
    </xf>
    <xf numFmtId="1" fontId="24" fillId="0" borderId="12" xfId="0" applyNumberFormat="1" applyFont="1" applyBorder="1" applyAlignment="1">
      <alignment vertical="top" wrapText="1"/>
    </xf>
    <xf numFmtId="1" fontId="4" fillId="0" borderId="12" xfId="0" applyNumberFormat="1" applyFont="1" applyBorder="1" applyAlignment="1">
      <alignment vertical="top" wrapText="1"/>
    </xf>
    <xf numFmtId="0" fontId="4" fillId="0" borderId="0" xfId="0" applyFont="1" applyAlignment="1">
      <alignment vertical="top" wrapText="1"/>
    </xf>
    <xf numFmtId="0" fontId="3" fillId="0" borderId="12" xfId="0" applyFont="1" applyFill="1" applyBorder="1" applyAlignment="1">
      <alignment wrapText="1"/>
    </xf>
    <xf numFmtId="0" fontId="3" fillId="0" borderId="12" xfId="0" applyFont="1" applyBorder="1" applyAlignment="1">
      <alignment horizontal="left" wrapText="1"/>
    </xf>
    <xf numFmtId="0" fontId="3" fillId="0" borderId="12" xfId="0" applyFont="1" applyFill="1" applyBorder="1" applyAlignment="1">
      <alignment horizontal="left" wrapText="1"/>
    </xf>
    <xf numFmtId="1" fontId="3" fillId="35" borderId="12" xfId="0" applyNumberFormat="1" applyFont="1" applyFill="1" applyBorder="1"/>
    <xf numFmtId="1" fontId="6" fillId="0" borderId="2" xfId="0" applyNumberFormat="1" applyFont="1" applyFill="1" applyBorder="1"/>
    <xf numFmtId="1" fontId="4" fillId="0" borderId="12" xfId="0" applyNumberFormat="1" applyFont="1" applyFill="1" applyBorder="1"/>
    <xf numFmtId="0" fontId="4" fillId="0" borderId="2" xfId="0" applyFont="1" applyFill="1" applyBorder="1" applyAlignment="1">
      <alignment horizontal="left" wrapText="1"/>
    </xf>
    <xf numFmtId="1" fontId="4" fillId="0" borderId="2" xfId="0" applyNumberFormat="1" applyFont="1" applyFill="1" applyBorder="1"/>
    <xf numFmtId="1" fontId="6" fillId="0" borderId="0" xfId="0" applyNumberFormat="1" applyFont="1" applyBorder="1" applyAlignment="1">
      <alignment horizontal="left" wrapText="1"/>
    </xf>
    <xf numFmtId="1" fontId="2" fillId="39" borderId="12" xfId="0" applyNumberFormat="1" applyFont="1" applyFill="1" applyBorder="1" applyAlignment="1">
      <alignment horizontal="left" vertical="top" wrapText="1"/>
    </xf>
    <xf numFmtId="0" fontId="4" fillId="0" borderId="12" xfId="0" applyFont="1" applyFill="1" applyBorder="1"/>
    <xf numFmtId="1" fontId="3" fillId="0" borderId="12" xfId="0" applyNumberFormat="1" applyFont="1" applyFill="1" applyBorder="1" applyAlignment="1">
      <alignment horizontal="right"/>
    </xf>
    <xf numFmtId="0" fontId="6" fillId="2" borderId="12" xfId="0" applyFont="1" applyFill="1" applyBorder="1" applyAlignment="1">
      <alignment vertical="top"/>
    </xf>
    <xf numFmtId="0" fontId="4" fillId="0" borderId="0" xfId="0" applyFont="1" applyAlignment="1">
      <alignment horizontal="center" vertical="top"/>
    </xf>
    <xf numFmtId="1" fontId="2" fillId="40" borderId="12" xfId="0" applyNumberFormat="1" applyFont="1" applyFill="1" applyBorder="1" applyAlignment="1">
      <alignment horizontal="center" vertical="top" wrapText="1"/>
    </xf>
    <xf numFmtId="1" fontId="4" fillId="0" borderId="0" xfId="0" applyNumberFormat="1" applyFont="1" applyBorder="1" applyAlignment="1">
      <alignment horizontal="center" vertical="top"/>
    </xf>
    <xf numFmtId="1" fontId="4" fillId="0" borderId="0" xfId="0" applyNumberFormat="1" applyFont="1" applyAlignment="1">
      <alignment horizontal="center" vertical="top" wrapText="1"/>
    </xf>
    <xf numFmtId="0" fontId="4" fillId="39" borderId="12" xfId="0" applyFont="1" applyFill="1" applyBorder="1"/>
    <xf numFmtId="1" fontId="4" fillId="39" borderId="12" xfId="0" applyNumberFormat="1" applyFont="1" applyFill="1" applyBorder="1"/>
    <xf numFmtId="0" fontId="6" fillId="0" borderId="12" xfId="0" applyFont="1" applyFill="1" applyBorder="1"/>
    <xf numFmtId="1" fontId="24" fillId="0" borderId="12" xfId="0" applyNumberFormat="1" applyFont="1" applyFill="1" applyBorder="1" applyAlignment="1">
      <alignment wrapText="1"/>
    </xf>
    <xf numFmtId="1" fontId="3" fillId="40" borderId="12" xfId="0" applyNumberFormat="1" applyFont="1" applyFill="1" applyBorder="1" applyAlignment="1">
      <alignment horizontal="center" vertical="top"/>
    </xf>
    <xf numFmtId="1" fontId="3" fillId="34" borderId="12" xfId="0" applyNumberFormat="1" applyFont="1" applyFill="1" applyBorder="1"/>
    <xf numFmtId="0" fontId="28" fillId="0" borderId="0" xfId="0" applyFont="1" applyFill="1"/>
    <xf numFmtId="1" fontId="3" fillId="0" borderId="0" xfId="0" applyNumberFormat="1" applyFont="1" applyBorder="1"/>
    <xf numFmtId="1" fontId="3" fillId="0" borderId="0" xfId="0" applyNumberFormat="1" applyFont="1" applyBorder="1" applyAlignment="1">
      <alignment horizontal="center" vertical="top" wrapText="1"/>
    </xf>
    <xf numFmtId="1" fontId="2" fillId="0" borderId="1" xfId="0" applyNumberFormat="1" applyFont="1" applyBorder="1" applyAlignment="1">
      <alignment wrapText="1"/>
    </xf>
    <xf numFmtId="1" fontId="3" fillId="0" borderId="1" xfId="0" applyNumberFormat="1" applyFont="1" applyBorder="1"/>
    <xf numFmtId="0" fontId="3" fillId="0" borderId="1" xfId="0" applyFont="1" applyBorder="1"/>
    <xf numFmtId="1" fontId="3" fillId="0" borderId="12" xfId="0" applyNumberFormat="1" applyFont="1" applyBorder="1" applyAlignment="1">
      <alignment wrapText="1"/>
    </xf>
    <xf numFmtId="1" fontId="3" fillId="0" borderId="12" xfId="0" applyNumberFormat="1" applyFont="1" applyBorder="1"/>
    <xf numFmtId="0" fontId="3" fillId="0" borderId="12" xfId="0" applyFont="1" applyBorder="1"/>
    <xf numFmtId="0" fontId="3" fillId="0" borderId="0" xfId="0" applyFont="1"/>
    <xf numFmtId="1" fontId="27" fillId="35" borderId="12" xfId="0" applyNumberFormat="1" applyFont="1" applyFill="1" applyBorder="1" applyAlignment="1">
      <alignment vertical="top" wrapText="1"/>
    </xf>
    <xf numFmtId="1" fontId="27" fillId="0" borderId="12" xfId="0" applyNumberFormat="1" applyFont="1" applyBorder="1" applyAlignment="1">
      <alignment vertical="top" wrapText="1"/>
    </xf>
    <xf numFmtId="1" fontId="27" fillId="37" borderId="12" xfId="0" applyNumberFormat="1" applyFont="1" applyFill="1" applyBorder="1" applyAlignment="1">
      <alignment vertical="top" wrapText="1"/>
    </xf>
    <xf numFmtId="1" fontId="3" fillId="0" borderId="12" xfId="0" applyNumberFormat="1" applyFont="1" applyBorder="1" applyAlignment="1">
      <alignment vertical="top" wrapText="1"/>
    </xf>
    <xf numFmtId="1" fontId="3" fillId="39" borderId="12" xfId="0" applyNumberFormat="1" applyFont="1" applyFill="1" applyBorder="1"/>
    <xf numFmtId="1" fontId="27" fillId="0" borderId="12" xfId="0" applyNumberFormat="1" applyFont="1" applyBorder="1" applyAlignment="1">
      <alignment wrapText="1"/>
    </xf>
    <xf numFmtId="1" fontId="2" fillId="41" borderId="12" xfId="0" applyNumberFormat="1" applyFont="1" applyFill="1" applyBorder="1" applyAlignment="1">
      <alignment horizontal="left" vertical="top" wrapText="1"/>
    </xf>
    <xf numFmtId="1" fontId="3" fillId="41" borderId="12" xfId="0" applyNumberFormat="1" applyFont="1" applyFill="1" applyBorder="1"/>
    <xf numFmtId="0" fontId="6" fillId="41" borderId="12" xfId="0" applyFont="1" applyFill="1" applyBorder="1" applyAlignment="1">
      <alignment vertical="top" wrapText="1"/>
    </xf>
    <xf numFmtId="1" fontId="3" fillId="41" borderId="1" xfId="0" applyNumberFormat="1" applyFont="1" applyFill="1" applyBorder="1"/>
    <xf numFmtId="0" fontId="4" fillId="41" borderId="12" xfId="0" applyFont="1" applyFill="1" applyBorder="1"/>
    <xf numFmtId="1" fontId="4" fillId="41" borderId="12" xfId="0" applyNumberFormat="1" applyFont="1" applyFill="1" applyBorder="1" applyAlignment="1"/>
    <xf numFmtId="0" fontId="3" fillId="41" borderId="12" xfId="0" applyFont="1" applyFill="1" applyBorder="1"/>
    <xf numFmtId="1" fontId="3" fillId="41" borderId="12" xfId="0" applyNumberFormat="1" applyFont="1" applyFill="1" applyBorder="1" applyAlignment="1">
      <alignment horizontal="right" vertical="top"/>
    </xf>
    <xf numFmtId="1" fontId="2" fillId="41" borderId="12" xfId="0" applyNumberFormat="1" applyFont="1" applyFill="1" applyBorder="1"/>
    <xf numFmtId="0" fontId="2" fillId="41" borderId="12" xfId="0" applyFont="1" applyFill="1" applyBorder="1"/>
    <xf numFmtId="9" fontId="4" fillId="39" borderId="12" xfId="0" applyNumberFormat="1" applyFont="1" applyFill="1" applyBorder="1"/>
    <xf numFmtId="1" fontId="4" fillId="39" borderId="12" xfId="0" applyNumberFormat="1" applyFont="1" applyFill="1" applyBorder="1" applyAlignment="1"/>
    <xf numFmtId="0" fontId="3" fillId="39" borderId="12" xfId="0" applyFont="1" applyFill="1" applyBorder="1"/>
    <xf numFmtId="0" fontId="2" fillId="39" borderId="12" xfId="0" applyFont="1" applyFill="1" applyBorder="1"/>
    <xf numFmtId="1" fontId="2" fillId="39" borderId="12" xfId="0" applyNumberFormat="1" applyFont="1" applyFill="1" applyBorder="1"/>
    <xf numFmtId="1" fontId="6" fillId="0" borderId="12" xfId="0" applyNumberFormat="1" applyFont="1" applyFill="1" applyBorder="1" applyAlignment="1">
      <alignment horizontal="right"/>
    </xf>
    <xf numFmtId="0" fontId="6" fillId="39" borderId="12" xfId="0" applyFont="1" applyFill="1" applyBorder="1" applyAlignment="1">
      <alignment vertical="top" wrapText="1"/>
    </xf>
    <xf numFmtId="1" fontId="3" fillId="41" borderId="12" xfId="0" applyNumberFormat="1" applyFont="1" applyFill="1" applyBorder="1" applyAlignment="1">
      <alignment horizontal="right"/>
    </xf>
    <xf numFmtId="1" fontId="4" fillId="41" borderId="12" xfId="0" applyNumberFormat="1" applyFont="1" applyFill="1" applyBorder="1" applyAlignment="1">
      <alignment horizontal="right"/>
    </xf>
    <xf numFmtId="0" fontId="4" fillId="39" borderId="12" xfId="0" applyFont="1" applyFill="1" applyBorder="1" applyAlignment="1">
      <alignment horizontal="right"/>
    </xf>
    <xf numFmtId="1" fontId="3" fillId="39" borderId="12" xfId="0" applyNumberFormat="1" applyFont="1" applyFill="1" applyBorder="1" applyAlignment="1">
      <alignment horizontal="right"/>
    </xf>
    <xf numFmtId="10" fontId="24" fillId="0" borderId="0" xfId="0" applyNumberFormat="1" applyFont="1"/>
    <xf numFmtId="9" fontId="24" fillId="0" borderId="0" xfId="0" applyNumberFormat="1" applyFont="1"/>
    <xf numFmtId="0" fontId="24" fillId="0" borderId="0" xfId="0" applyFont="1" applyAlignment="1">
      <alignment horizontal="center" vertical="top"/>
    </xf>
    <xf numFmtId="0" fontId="24" fillId="0" borderId="0" xfId="0" applyFont="1"/>
    <xf numFmtId="1" fontId="24" fillId="0" borderId="0" xfId="0" applyNumberFormat="1" applyFont="1"/>
    <xf numFmtId="1" fontId="24" fillId="0" borderId="0" xfId="0" applyNumberFormat="1" applyFont="1" applyAlignment="1"/>
    <xf numFmtId="1" fontId="24" fillId="0" borderId="0" xfId="0" applyNumberFormat="1" applyFont="1" applyAlignment="1">
      <alignment horizontal="center" vertical="top"/>
    </xf>
    <xf numFmtId="1" fontId="4" fillId="0" borderId="0" xfId="0" applyNumberFormat="1" applyFont="1" applyBorder="1" applyAlignment="1">
      <alignment horizontal="center" wrapText="1"/>
    </xf>
    <xf numFmtId="0" fontId="4" fillId="0" borderId="0" xfId="0" applyFont="1" applyFill="1" applyBorder="1"/>
    <xf numFmtId="0" fontId="4" fillId="0" borderId="0" xfId="0" applyFont="1" applyFill="1"/>
    <xf numFmtId="0" fontId="30" fillId="0" borderId="0" xfId="0" applyFont="1" applyFill="1" applyBorder="1"/>
    <xf numFmtId="0" fontId="33" fillId="0" borderId="12" xfId="0" applyFont="1" applyBorder="1"/>
    <xf numFmtId="0" fontId="32" fillId="0" borderId="12" xfId="0" applyFont="1" applyBorder="1"/>
    <xf numFmtId="0" fontId="32" fillId="41" borderId="12" xfId="0" applyFont="1" applyFill="1" applyBorder="1"/>
    <xf numFmtId="0" fontId="33" fillId="2" borderId="12" xfId="0" applyFont="1" applyFill="1" applyBorder="1"/>
    <xf numFmtId="0" fontId="33" fillId="41" borderId="12" xfId="0" applyFont="1" applyFill="1" applyBorder="1"/>
    <xf numFmtId="0" fontId="33" fillId="2" borderId="12" xfId="0" applyFont="1" applyFill="1" applyBorder="1" applyAlignment="1">
      <alignment horizontal="right"/>
    </xf>
    <xf numFmtId="0" fontId="33" fillId="2" borderId="12" xfId="0" applyFont="1" applyFill="1" applyBorder="1" applyAlignment="1">
      <alignment horizontal="left"/>
    </xf>
    <xf numFmtId="0" fontId="33" fillId="0" borderId="12" xfId="0" applyFont="1" applyBorder="1" applyAlignment="1">
      <alignment horizontal="left"/>
    </xf>
    <xf numFmtId="0" fontId="33" fillId="41" borderId="12" xfId="0" applyFont="1" applyFill="1" applyBorder="1" applyAlignment="1">
      <alignment horizontal="left"/>
    </xf>
    <xf numFmtId="0" fontId="33" fillId="41" borderId="12" xfId="0" applyFont="1" applyFill="1" applyBorder="1" applyAlignment="1">
      <alignment horizontal="right"/>
    </xf>
    <xf numFmtId="0" fontId="34" fillId="2" borderId="12" xfId="0" applyFont="1" applyFill="1" applyBorder="1"/>
    <xf numFmtId="0" fontId="32" fillId="2" borderId="12" xfId="0" applyFont="1" applyFill="1" applyBorder="1" applyAlignment="1">
      <alignment horizontal="right"/>
    </xf>
    <xf numFmtId="9" fontId="4" fillId="0" borderId="0" xfId="0" applyNumberFormat="1" applyFont="1"/>
    <xf numFmtId="1" fontId="3" fillId="0" borderId="0" xfId="0" applyNumberFormat="1" applyFont="1" applyFill="1"/>
    <xf numFmtId="165" fontId="4" fillId="0" borderId="0" xfId="0" applyNumberFormat="1" applyFont="1"/>
    <xf numFmtId="0" fontId="0" fillId="0" borderId="0" xfId="0" applyBorder="1"/>
    <xf numFmtId="0" fontId="33" fillId="0" borderId="0" xfId="0" applyFont="1" applyBorder="1" applyAlignment="1">
      <alignment horizontal="left" vertical="top" wrapText="1"/>
    </xf>
    <xf numFmtId="1" fontId="33" fillId="0" borderId="12" xfId="0" applyNumberFormat="1" applyFont="1" applyBorder="1" applyAlignment="1">
      <alignment vertical="top"/>
    </xf>
    <xf numFmtId="1" fontId="32" fillId="0" borderId="12" xfId="0" applyNumberFormat="1" applyFont="1" applyFill="1" applyBorder="1" applyAlignment="1">
      <alignment vertical="top"/>
    </xf>
    <xf numFmtId="1" fontId="33" fillId="0" borderId="12" xfId="0" applyNumberFormat="1" applyFont="1" applyFill="1" applyBorder="1" applyAlignment="1">
      <alignment vertical="top"/>
    </xf>
    <xf numFmtId="0" fontId="33" fillId="0" borderId="0" xfId="0" applyFont="1" applyBorder="1" applyAlignment="1">
      <alignment vertical="top"/>
    </xf>
    <xf numFmtId="1" fontId="6" fillId="0" borderId="0" xfId="0" applyNumberFormat="1" applyFont="1" applyFill="1" applyBorder="1" applyAlignment="1">
      <alignment horizontal="left" vertical="top" wrapText="1"/>
    </xf>
    <xf numFmtId="1" fontId="2" fillId="0" borderId="0" xfId="0" applyNumberFormat="1" applyFont="1" applyBorder="1" applyAlignment="1">
      <alignment horizontal="left" vertical="top" wrapText="1"/>
    </xf>
    <xf numFmtId="1" fontId="4" fillId="0" borderId="0" xfId="0" applyNumberFormat="1" applyFont="1" applyBorder="1" applyAlignment="1">
      <alignment vertical="top" wrapText="1"/>
    </xf>
    <xf numFmtId="0" fontId="6" fillId="0" borderId="12" xfId="0" applyFont="1" applyFill="1" applyBorder="1" applyAlignment="1">
      <alignment horizontal="right" vertical="top" wrapText="1"/>
    </xf>
    <xf numFmtId="1" fontId="3" fillId="0" borderId="12" xfId="0" applyNumberFormat="1" applyFont="1" applyFill="1" applyBorder="1" applyAlignment="1">
      <alignment vertical="top"/>
    </xf>
    <xf numFmtId="0" fontId="3" fillId="0" borderId="12" xfId="0" applyFont="1" applyBorder="1" applyAlignment="1">
      <alignment vertical="top"/>
    </xf>
    <xf numFmtId="1" fontId="6" fillId="0" borderId="12" xfId="0" applyNumberFormat="1" applyFont="1" applyFill="1" applyBorder="1" applyAlignment="1">
      <alignment horizontal="right" vertical="top"/>
    </xf>
    <xf numFmtId="1" fontId="4" fillId="0" borderId="12" xfId="0" applyNumberFormat="1" applyFont="1" applyFill="1" applyBorder="1" applyAlignment="1">
      <alignment vertical="top"/>
    </xf>
    <xf numFmtId="165" fontId="4" fillId="0" borderId="12" xfId="0" applyNumberFormat="1" applyFont="1" applyFill="1" applyBorder="1" applyAlignment="1">
      <alignment vertical="top" wrapText="1"/>
    </xf>
    <xf numFmtId="165" fontId="3" fillId="0" borderId="12" xfId="0" applyNumberFormat="1" applyFont="1" applyBorder="1" applyAlignment="1">
      <alignment vertical="top"/>
    </xf>
    <xf numFmtId="0" fontId="0" fillId="0" borderId="0" xfId="0" applyFill="1" applyBorder="1" applyAlignment="1">
      <alignment vertical="top"/>
    </xf>
    <xf numFmtId="0" fontId="28" fillId="0" borderId="0" xfId="0" applyFont="1" applyBorder="1" applyAlignment="1">
      <alignment vertical="top"/>
    </xf>
    <xf numFmtId="0" fontId="0" fillId="0" borderId="0" xfId="0" applyBorder="1" applyAlignment="1">
      <alignment vertical="top"/>
    </xf>
    <xf numFmtId="0" fontId="6" fillId="0" borderId="0" xfId="0" applyFont="1" applyBorder="1" applyAlignment="1">
      <alignment vertical="top" wrapText="1"/>
    </xf>
    <xf numFmtId="0" fontId="4" fillId="0" borderId="0" xfId="0" applyFont="1" applyBorder="1" applyAlignment="1">
      <alignment vertical="top" wrapText="1"/>
    </xf>
    <xf numFmtId="1" fontId="6" fillId="0" borderId="12" xfId="0" applyNumberFormat="1" applyFont="1" applyBorder="1" applyAlignment="1">
      <alignment vertical="top" wrapText="1"/>
    </xf>
    <xf numFmtId="1" fontId="4" fillId="0" borderId="12" xfId="0" applyNumberFormat="1" applyFont="1" applyFill="1" applyBorder="1" applyAlignment="1">
      <alignment vertical="top" wrapText="1"/>
    </xf>
    <xf numFmtId="166" fontId="6" fillId="42" borderId="12" xfId="0" applyNumberFormat="1" applyFont="1" applyFill="1" applyBorder="1" applyAlignment="1">
      <alignment vertical="top"/>
    </xf>
    <xf numFmtId="0" fontId="2" fillId="36" borderId="12" xfId="0" applyFont="1" applyFill="1" applyBorder="1" applyAlignment="1">
      <alignment vertical="top"/>
    </xf>
    <xf numFmtId="0" fontId="2" fillId="0" borderId="12" xfId="0" applyFont="1" applyFill="1" applyBorder="1" applyAlignment="1">
      <alignment horizontal="right" vertical="top" wrapText="1"/>
    </xf>
    <xf numFmtId="0" fontId="3" fillId="0" borderId="12" xfId="0" applyFont="1" applyFill="1" applyBorder="1" applyAlignment="1">
      <alignment vertical="top"/>
    </xf>
    <xf numFmtId="0" fontId="2" fillId="0" borderId="12" xfId="0" applyFont="1" applyBorder="1" applyAlignment="1">
      <alignment vertical="top"/>
    </xf>
    <xf numFmtId="0" fontId="6" fillId="0" borderId="0" xfId="0" applyFont="1" applyBorder="1"/>
    <xf numFmtId="0" fontId="8" fillId="0" borderId="0" xfId="0" applyFont="1" applyBorder="1"/>
    <xf numFmtId="0" fontId="2" fillId="0" borderId="0" xfId="0" applyFont="1" applyFill="1" applyBorder="1" applyAlignment="1">
      <alignment horizontal="right" vertical="top" wrapText="1"/>
    </xf>
    <xf numFmtId="0" fontId="4" fillId="0" borderId="0" xfId="0" applyFont="1" applyFill="1" applyBorder="1" applyAlignment="1">
      <alignment vertical="top"/>
    </xf>
    <xf numFmtId="0" fontId="4" fillId="0" borderId="0" xfId="0" applyFont="1" applyBorder="1" applyAlignment="1">
      <alignment vertical="top"/>
    </xf>
    <xf numFmtId="0" fontId="3" fillId="0" borderId="0" xfId="0" applyFont="1" applyFill="1" applyBorder="1" applyAlignment="1">
      <alignment vertical="top"/>
    </xf>
    <xf numFmtId="0" fontId="2" fillId="0" borderId="0" xfId="0" applyFont="1" applyFill="1" applyBorder="1" applyAlignment="1">
      <alignment vertical="top"/>
    </xf>
    <xf numFmtId="1" fontId="3" fillId="0" borderId="0" xfId="0" applyNumberFormat="1" applyFont="1" applyFill="1" applyBorder="1" applyAlignment="1">
      <alignment vertical="top"/>
    </xf>
    <xf numFmtId="165" fontId="4" fillId="0" borderId="0" xfId="0" applyNumberFormat="1" applyFont="1" applyFill="1" applyBorder="1" applyAlignment="1">
      <alignment vertical="top"/>
    </xf>
    <xf numFmtId="0" fontId="6" fillId="0" borderId="0" xfId="0" applyFont="1" applyFill="1" applyBorder="1" applyAlignment="1">
      <alignment vertical="top"/>
    </xf>
    <xf numFmtId="1" fontId="6" fillId="0" borderId="0" xfId="0" applyNumberFormat="1" applyFont="1" applyFill="1" applyBorder="1" applyAlignment="1">
      <alignment horizontal="left" wrapText="1"/>
    </xf>
    <xf numFmtId="0" fontId="29" fillId="0" borderId="0" xfId="0" applyFont="1" applyFill="1" applyBorder="1"/>
    <xf numFmtId="1" fontId="29" fillId="0" borderId="0" xfId="0" applyNumberFormat="1" applyFont="1" applyFill="1"/>
    <xf numFmtId="165" fontId="29" fillId="0" borderId="0" xfId="0" applyNumberFormat="1" applyFont="1" applyFill="1" applyBorder="1"/>
    <xf numFmtId="0" fontId="31" fillId="0" borderId="0" xfId="0" applyFont="1" applyFill="1" applyBorder="1"/>
    <xf numFmtId="9" fontId="6" fillId="0" borderId="12" xfId="0" applyNumberFormat="1" applyFont="1" applyFill="1" applyBorder="1" applyAlignment="1">
      <alignment horizontal="right"/>
    </xf>
    <xf numFmtId="165" fontId="4" fillId="0" borderId="12" xfId="0" applyNumberFormat="1" applyFont="1" applyFill="1" applyBorder="1" applyAlignment="1">
      <alignment vertical="center" wrapText="1"/>
    </xf>
    <xf numFmtId="0" fontId="6" fillId="0" borderId="12" xfId="0" applyFont="1" applyFill="1" applyBorder="1" applyAlignment="1">
      <alignment horizontal="right"/>
    </xf>
    <xf numFmtId="0" fontId="3" fillId="0" borderId="12" xfId="0" applyFont="1" applyFill="1" applyBorder="1"/>
    <xf numFmtId="165" fontId="3" fillId="0" borderId="12" xfId="0" applyNumberFormat="1" applyFont="1" applyFill="1" applyBorder="1"/>
    <xf numFmtId="0" fontId="2" fillId="0" borderId="12" xfId="0" applyFont="1" applyFill="1" applyBorder="1" applyAlignment="1">
      <alignment horizontal="right"/>
    </xf>
    <xf numFmtId="166" fontId="6" fillId="36" borderId="12" xfId="0" applyNumberFormat="1" applyFont="1" applyFill="1" applyBorder="1"/>
    <xf numFmtId="0" fontId="2" fillId="40" borderId="12" xfId="0" applyFont="1" applyFill="1" applyBorder="1"/>
    <xf numFmtId="9" fontId="6" fillId="0" borderId="0" xfId="0" applyNumberFormat="1" applyFont="1" applyFill="1" applyBorder="1" applyAlignment="1">
      <alignment horizontal="right"/>
    </xf>
    <xf numFmtId="1" fontId="3" fillId="0" borderId="0" xfId="0" applyNumberFormat="1" applyFont="1" applyFill="1" applyBorder="1"/>
    <xf numFmtId="1" fontId="6" fillId="0" borderId="0" xfId="0" applyNumberFormat="1" applyFont="1" applyFill="1" applyBorder="1" applyAlignment="1">
      <alignment horizontal="right"/>
    </xf>
    <xf numFmtId="165" fontId="4" fillId="0" borderId="0" xfId="0" applyNumberFormat="1" applyFont="1" applyFill="1" applyBorder="1" applyAlignment="1">
      <alignment vertical="center" wrapText="1"/>
    </xf>
    <xf numFmtId="166" fontId="6" fillId="0" borderId="0" xfId="0" applyNumberFormat="1" applyFont="1" applyFill="1" applyBorder="1"/>
    <xf numFmtId="1" fontId="6" fillId="0" borderId="0" xfId="0" applyNumberFormat="1" applyFont="1" applyBorder="1" applyAlignment="1">
      <alignment horizontal="left" wrapText="1"/>
    </xf>
    <xf numFmtId="0" fontId="6" fillId="41" borderId="2" xfId="0" applyFont="1" applyFill="1" applyBorder="1" applyAlignment="1">
      <alignment horizontal="center" vertical="center"/>
    </xf>
    <xf numFmtId="0" fontId="6" fillId="41" borderId="13" xfId="0" applyFont="1" applyFill="1" applyBorder="1" applyAlignment="1">
      <alignment horizontal="center" vertical="center"/>
    </xf>
    <xf numFmtId="0" fontId="6" fillId="41" borderId="14" xfId="0" applyFont="1" applyFill="1" applyBorder="1" applyAlignment="1">
      <alignment horizontal="center" vertical="center"/>
    </xf>
    <xf numFmtId="0" fontId="32" fillId="38" borderId="12" xfId="0" applyFont="1" applyFill="1" applyBorder="1" applyAlignment="1">
      <alignment horizontal="center" vertical="center"/>
    </xf>
    <xf numFmtId="0" fontId="32" fillId="0" borderId="12" xfId="0" applyFont="1" applyBorder="1" applyAlignment="1">
      <alignment horizontal="center" vertical="center"/>
    </xf>
    <xf numFmtId="1" fontId="4" fillId="0" borderId="2" xfId="0" applyNumberFormat="1" applyFont="1" applyBorder="1" applyAlignment="1">
      <alignment horizontal="center" wrapText="1"/>
    </xf>
    <xf numFmtId="1" fontId="4" fillId="0" borderId="13" xfId="0" applyNumberFormat="1" applyFont="1" applyBorder="1" applyAlignment="1">
      <alignment horizontal="center" wrapText="1"/>
    </xf>
    <xf numFmtId="1" fontId="4" fillId="0" borderId="0" xfId="0" applyNumberFormat="1" applyFont="1" applyBorder="1" applyAlignment="1">
      <alignment horizontal="center" wrapText="1"/>
    </xf>
    <xf numFmtId="1" fontId="4" fillId="0" borderId="15" xfId="0" applyNumberFormat="1" applyFont="1" applyBorder="1" applyAlignment="1">
      <alignment horizontal="center" wrapText="1"/>
    </xf>
  </cellXfs>
  <cellStyles count="51">
    <cellStyle name="20% - Accent1" xfId="23" builtinId="30" customBuiltin="1"/>
    <cellStyle name="20% - Accent2" xfId="27" builtinId="34" customBuiltin="1"/>
    <cellStyle name="20% - Accent3" xfId="31" builtinId="38" customBuiltin="1"/>
    <cellStyle name="20% - Accent4" xfId="35" builtinId="42" customBuiltin="1"/>
    <cellStyle name="20% - Accent5" xfId="39" builtinId="46" customBuiltin="1"/>
    <cellStyle name="20% - Accent6" xfId="43" builtinId="50" customBuiltin="1"/>
    <cellStyle name="40% - Accent1" xfId="24" builtinId="31" customBuiltin="1"/>
    <cellStyle name="40% - Accent2" xfId="28" builtinId="35" customBuiltin="1"/>
    <cellStyle name="40% - Accent3" xfId="32" builtinId="39" customBuiltin="1"/>
    <cellStyle name="40% - Accent4" xfId="36" builtinId="43" customBuiltin="1"/>
    <cellStyle name="40% - Accent5" xfId="40" builtinId="47" customBuiltin="1"/>
    <cellStyle name="40% - Accent6" xfId="44" builtinId="51" customBuiltin="1"/>
    <cellStyle name="60% - Accent1" xfId="25" builtinId="32" customBuiltin="1"/>
    <cellStyle name="60% - Accent2" xfId="29" builtinId="36" customBuiltin="1"/>
    <cellStyle name="60% - Accent3" xfId="33" builtinId="40" customBuiltin="1"/>
    <cellStyle name="60% - Accent4" xfId="37" builtinId="44" customBuiltin="1"/>
    <cellStyle name="60% - Accent5" xfId="41" builtinId="48" customBuiltin="1"/>
    <cellStyle name="60% - Accent6" xfId="45" builtinId="52" customBuiltin="1"/>
    <cellStyle name="Accent1" xfId="22" builtinId="29" customBuiltin="1"/>
    <cellStyle name="Accent2" xfId="26" builtinId="33" customBuiltin="1"/>
    <cellStyle name="Accent3" xfId="30" builtinId="37" customBuiltin="1"/>
    <cellStyle name="Accent4" xfId="34" builtinId="41" customBuiltin="1"/>
    <cellStyle name="Accent5" xfId="38" builtinId="45" customBuiltin="1"/>
    <cellStyle name="Accent6" xfId="42" builtinId="49" customBuiltin="1"/>
    <cellStyle name="Bad" xfId="7" builtinId="27" customBuiltin="1"/>
    <cellStyle name="Calculation" xfId="15" builtinId="22" customBuiltin="1"/>
    <cellStyle name="Check Cell" xfId="17" builtinId="23" customBuiltin="1"/>
    <cellStyle name="Comma 2" xfId="47"/>
    <cellStyle name="Comma 2 2" xfId="50"/>
    <cellStyle name="Explanatory Text" xfId="20" builtinId="53" customBuiltin="1"/>
    <cellStyle name="Good" xfId="6" builtinId="26" customBuiltin="1"/>
    <cellStyle name="Heading 1" xfId="9" builtinId="16" customBuiltin="1"/>
    <cellStyle name="Heading 2" xfId="10" builtinId="17" customBuiltin="1"/>
    <cellStyle name="Heading 3" xfId="11" builtinId="18" customBuiltin="1"/>
    <cellStyle name="Heading 4" xfId="12" builtinId="19" customBuiltin="1"/>
    <cellStyle name="Input" xfId="5" builtinId="20" customBuiltin="1"/>
    <cellStyle name="Linked Cell" xfId="16" builtinId="24" customBuiltin="1"/>
    <cellStyle name="Neutral" xfId="13" builtinId="28" customBuiltin="1"/>
    <cellStyle name="Normal" xfId="0" builtinId="0"/>
    <cellStyle name="Normal 2" xfId="2"/>
    <cellStyle name="Normal 2 2" xfId="48"/>
    <cellStyle name="Normal 3" xfId="1"/>
    <cellStyle name="Normal 3 2" xfId="3"/>
    <cellStyle name="Normal 3 3" xfId="49"/>
    <cellStyle name="Normal 4" xfId="4"/>
    <cellStyle name="Normal 5" xfId="46"/>
    <cellStyle name="Note" xfId="19" builtinId="10" customBuiltin="1"/>
    <cellStyle name="Output" xfId="14" builtinId="21" customBuiltin="1"/>
    <cellStyle name="Title" xfId="8" builtinId="15" customBuiltin="1"/>
    <cellStyle name="Total" xfId="21" builtinId="25" customBuiltin="1"/>
    <cellStyle name="Warning Text" xfId="18" builtinId="11" customBuiltin="1"/>
  </cellStyles>
  <dxfs count="0"/>
  <tableStyles count="0" defaultTableStyle="TableStyleMedium2" defaultPivotStyle="PivotStyleLight16"/>
  <colors>
    <mruColors>
      <color rgb="FFFFFFCC"/>
      <color rgb="FFE86E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2.vml"/><Relationship Id="rId2"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vmlDrawing" Target="../drawings/vmlDrawing3.vml"/><Relationship Id="rId2"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58"/>
  <sheetViews>
    <sheetView tabSelected="1" topLeftCell="G20" zoomScale="90" zoomScaleNormal="90" zoomScalePageLayoutView="90" workbookViewId="0">
      <selection activeCell="G54" sqref="G54"/>
    </sheetView>
  </sheetViews>
  <sheetFormatPr baseColWidth="10" defaultColWidth="8.83203125" defaultRowHeight="14" x14ac:dyDescent="0"/>
  <cols>
    <col min="1" max="1" width="46.33203125" style="23" customWidth="1"/>
    <col min="2" max="2" width="22" style="23" customWidth="1"/>
    <col min="3" max="3" width="11.6640625" style="23" customWidth="1"/>
    <col min="4" max="4" width="12.5" style="23" customWidth="1"/>
    <col min="5" max="5" width="11.5" style="23" customWidth="1"/>
    <col min="6" max="6" width="10.5" style="23" customWidth="1"/>
    <col min="7" max="7" width="10.83203125" style="23" customWidth="1"/>
    <col min="8" max="8" width="10.1640625" style="23" customWidth="1"/>
    <col min="9" max="9" width="11.83203125" style="23" customWidth="1"/>
    <col min="10" max="11" width="11.1640625" style="23" customWidth="1"/>
    <col min="12" max="12" width="8.1640625" style="23" customWidth="1"/>
    <col min="13" max="14" width="7.83203125" style="23" customWidth="1"/>
    <col min="15" max="15" width="9.1640625" style="23" customWidth="1"/>
    <col min="16" max="16" width="9" style="23" customWidth="1"/>
    <col min="17" max="19" width="9.1640625" style="23" customWidth="1"/>
    <col min="20" max="21" width="8.33203125" style="23" customWidth="1"/>
    <col min="22" max="22" width="7.1640625" style="23" customWidth="1"/>
    <col min="23" max="23" width="7.83203125" style="58" customWidth="1"/>
    <col min="24" max="24" width="8" style="23" customWidth="1"/>
    <col min="25" max="254" width="8.83203125" style="23"/>
    <col min="255" max="255" width="20" style="23" customWidth="1"/>
    <col min="256" max="510" width="8.83203125" style="23"/>
    <col min="511" max="511" width="20" style="23" customWidth="1"/>
    <col min="512" max="766" width="8.83203125" style="23"/>
    <col min="767" max="767" width="20" style="23" customWidth="1"/>
    <col min="768" max="1022" width="8.83203125" style="23"/>
    <col min="1023" max="1023" width="20" style="23" customWidth="1"/>
    <col min="1024" max="1278" width="8.83203125" style="23"/>
    <col min="1279" max="1279" width="20" style="23" customWidth="1"/>
    <col min="1280" max="1534" width="8.83203125" style="23"/>
    <col min="1535" max="1535" width="20" style="23" customWidth="1"/>
    <col min="1536" max="1790" width="8.83203125" style="23"/>
    <col min="1791" max="1791" width="20" style="23" customWidth="1"/>
    <col min="1792" max="2046" width="8.83203125" style="23"/>
    <col min="2047" max="2047" width="20" style="23" customWidth="1"/>
    <col min="2048" max="2302" width="8.83203125" style="23"/>
    <col min="2303" max="2303" width="20" style="23" customWidth="1"/>
    <col min="2304" max="2558" width="8.83203125" style="23"/>
    <col min="2559" max="2559" width="20" style="23" customWidth="1"/>
    <col min="2560" max="2814" width="8.83203125" style="23"/>
    <col min="2815" max="2815" width="20" style="23" customWidth="1"/>
    <col min="2816" max="3070" width="8.83203125" style="23"/>
    <col min="3071" max="3071" width="20" style="23" customWidth="1"/>
    <col min="3072" max="3326" width="8.83203125" style="23"/>
    <col min="3327" max="3327" width="20" style="23" customWidth="1"/>
    <col min="3328" max="3582" width="8.83203125" style="23"/>
    <col min="3583" max="3583" width="20" style="23" customWidth="1"/>
    <col min="3584" max="3838" width="8.83203125" style="23"/>
    <col min="3839" max="3839" width="20" style="23" customWidth="1"/>
    <col min="3840" max="4094" width="8.83203125" style="23"/>
    <col min="4095" max="4095" width="20" style="23" customWidth="1"/>
    <col min="4096" max="4350" width="8.83203125" style="23"/>
    <col min="4351" max="4351" width="20" style="23" customWidth="1"/>
    <col min="4352" max="4606" width="8.83203125" style="23"/>
    <col min="4607" max="4607" width="20" style="23" customWidth="1"/>
    <col min="4608" max="4862" width="8.83203125" style="23"/>
    <col min="4863" max="4863" width="20" style="23" customWidth="1"/>
    <col min="4864" max="5118" width="8.83203125" style="23"/>
    <col min="5119" max="5119" width="20" style="23" customWidth="1"/>
    <col min="5120" max="5374" width="8.83203125" style="23"/>
    <col min="5375" max="5375" width="20" style="23" customWidth="1"/>
    <col min="5376" max="5630" width="8.83203125" style="23"/>
    <col min="5631" max="5631" width="20" style="23" customWidth="1"/>
    <col min="5632" max="5886" width="8.83203125" style="23"/>
    <col min="5887" max="5887" width="20" style="23" customWidth="1"/>
    <col min="5888" max="6142" width="8.83203125" style="23"/>
    <col min="6143" max="6143" width="20" style="23" customWidth="1"/>
    <col min="6144" max="6398" width="8.83203125" style="23"/>
    <col min="6399" max="6399" width="20" style="23" customWidth="1"/>
    <col min="6400" max="6654" width="8.83203125" style="23"/>
    <col min="6655" max="6655" width="20" style="23" customWidth="1"/>
    <col min="6656" max="6910" width="8.83203125" style="23"/>
    <col min="6911" max="6911" width="20" style="23" customWidth="1"/>
    <col min="6912" max="7166" width="8.83203125" style="23"/>
    <col min="7167" max="7167" width="20" style="23" customWidth="1"/>
    <col min="7168" max="7422" width="8.83203125" style="23"/>
    <col min="7423" max="7423" width="20" style="23" customWidth="1"/>
    <col min="7424" max="7678" width="8.83203125" style="23"/>
    <col min="7679" max="7679" width="20" style="23" customWidth="1"/>
    <col min="7680" max="7934" width="8.83203125" style="23"/>
    <col min="7935" max="7935" width="20" style="23" customWidth="1"/>
    <col min="7936" max="8190" width="8.83203125" style="23"/>
    <col min="8191" max="8191" width="20" style="23" customWidth="1"/>
    <col min="8192" max="8446" width="8.83203125" style="23"/>
    <col min="8447" max="8447" width="20" style="23" customWidth="1"/>
    <col min="8448" max="8702" width="8.83203125" style="23"/>
    <col min="8703" max="8703" width="20" style="23" customWidth="1"/>
    <col min="8704" max="8958" width="8.83203125" style="23"/>
    <col min="8959" max="8959" width="20" style="23" customWidth="1"/>
    <col min="8960" max="9214" width="8.83203125" style="23"/>
    <col min="9215" max="9215" width="20" style="23" customWidth="1"/>
    <col min="9216" max="9470" width="8.83203125" style="23"/>
    <col min="9471" max="9471" width="20" style="23" customWidth="1"/>
    <col min="9472" max="9726" width="8.83203125" style="23"/>
    <col min="9727" max="9727" width="20" style="23" customWidth="1"/>
    <col min="9728" max="9982" width="8.83203125" style="23"/>
    <col min="9983" max="9983" width="20" style="23" customWidth="1"/>
    <col min="9984" max="10238" width="8.83203125" style="23"/>
    <col min="10239" max="10239" width="20" style="23" customWidth="1"/>
    <col min="10240" max="10494" width="8.83203125" style="23"/>
    <col min="10495" max="10495" width="20" style="23" customWidth="1"/>
    <col min="10496" max="10750" width="8.83203125" style="23"/>
    <col min="10751" max="10751" width="20" style="23" customWidth="1"/>
    <col min="10752" max="11006" width="8.83203125" style="23"/>
    <col min="11007" max="11007" width="20" style="23" customWidth="1"/>
    <col min="11008" max="11262" width="8.83203125" style="23"/>
    <col min="11263" max="11263" width="20" style="23" customWidth="1"/>
    <col min="11264" max="11518" width="8.83203125" style="23"/>
    <col min="11519" max="11519" width="20" style="23" customWidth="1"/>
    <col min="11520" max="11774" width="8.83203125" style="23"/>
    <col min="11775" max="11775" width="20" style="23" customWidth="1"/>
    <col min="11776" max="12030" width="8.83203125" style="23"/>
    <col min="12031" max="12031" width="20" style="23" customWidth="1"/>
    <col min="12032" max="12286" width="8.83203125" style="23"/>
    <col min="12287" max="12287" width="20" style="23" customWidth="1"/>
    <col min="12288" max="12542" width="8.83203125" style="23"/>
    <col min="12543" max="12543" width="20" style="23" customWidth="1"/>
    <col min="12544" max="12798" width="8.83203125" style="23"/>
    <col min="12799" max="12799" width="20" style="23" customWidth="1"/>
    <col min="12800" max="13054" width="8.83203125" style="23"/>
    <col min="13055" max="13055" width="20" style="23" customWidth="1"/>
    <col min="13056" max="13310" width="8.83203125" style="23"/>
    <col min="13311" max="13311" width="20" style="23" customWidth="1"/>
    <col min="13312" max="13566" width="8.83203125" style="23"/>
    <col min="13567" max="13567" width="20" style="23" customWidth="1"/>
    <col min="13568" max="13822" width="8.83203125" style="23"/>
    <col min="13823" max="13823" width="20" style="23" customWidth="1"/>
    <col min="13824" max="14078" width="8.83203125" style="23"/>
    <col min="14079" max="14079" width="20" style="23" customWidth="1"/>
    <col min="14080" max="14334" width="8.83203125" style="23"/>
    <col min="14335" max="14335" width="20" style="23" customWidth="1"/>
    <col min="14336" max="14590" width="8.83203125" style="23"/>
    <col min="14591" max="14591" width="20" style="23" customWidth="1"/>
    <col min="14592" max="14846" width="8.83203125" style="23"/>
    <col min="14847" max="14847" width="20" style="23" customWidth="1"/>
    <col min="14848" max="15102" width="8.83203125" style="23"/>
    <col min="15103" max="15103" width="20" style="23" customWidth="1"/>
    <col min="15104" max="15358" width="8.83203125" style="23"/>
    <col min="15359" max="15359" width="20" style="23" customWidth="1"/>
    <col min="15360" max="15614" width="8.83203125" style="23"/>
    <col min="15615" max="15615" width="20" style="23" customWidth="1"/>
    <col min="15616" max="15870" width="8.83203125" style="23"/>
    <col min="15871" max="15871" width="20" style="23" customWidth="1"/>
    <col min="15872" max="16126" width="8.83203125" style="23"/>
    <col min="16127" max="16127" width="20" style="23" customWidth="1"/>
    <col min="16128" max="16382" width="8.83203125" style="23"/>
    <col min="16383" max="16384" width="9.1640625" style="23" customWidth="1"/>
  </cols>
  <sheetData>
    <row r="1" spans="1:28" ht="30" customHeight="1">
      <c r="A1" s="44"/>
      <c r="L1" s="188" t="s">
        <v>98</v>
      </c>
      <c r="M1" s="189"/>
      <c r="N1" s="189"/>
      <c r="O1" s="189"/>
      <c r="P1" s="190"/>
    </row>
    <row r="2" spans="1:28" ht="28">
      <c r="A2" s="28" t="s">
        <v>46</v>
      </c>
      <c r="B2" s="36"/>
      <c r="C2" s="27" t="s">
        <v>82</v>
      </c>
      <c r="D2" s="27" t="s">
        <v>83</v>
      </c>
      <c r="E2" s="27" t="s">
        <v>84</v>
      </c>
      <c r="F2" s="27" t="s">
        <v>85</v>
      </c>
      <c r="G2" s="27" t="s">
        <v>86</v>
      </c>
      <c r="H2" s="27" t="s">
        <v>87</v>
      </c>
      <c r="I2" s="27" t="s">
        <v>80</v>
      </c>
      <c r="J2" s="27" t="s">
        <v>81</v>
      </c>
      <c r="K2" s="27" t="s">
        <v>78</v>
      </c>
      <c r="L2" s="84" t="s">
        <v>1</v>
      </c>
      <c r="M2" s="84" t="s">
        <v>2</v>
      </c>
      <c r="N2" s="84" t="s">
        <v>3</v>
      </c>
      <c r="O2" s="84" t="s">
        <v>4</v>
      </c>
      <c r="P2" s="84" t="s">
        <v>5</v>
      </c>
      <c r="Q2" s="27" t="s">
        <v>6</v>
      </c>
      <c r="R2" s="27" t="s">
        <v>7</v>
      </c>
      <c r="S2" s="27" t="s">
        <v>8</v>
      </c>
      <c r="T2" s="27" t="s">
        <v>9</v>
      </c>
      <c r="U2" s="27" t="s">
        <v>10</v>
      </c>
      <c r="V2" s="27" t="s">
        <v>11</v>
      </c>
      <c r="W2" s="59" t="s">
        <v>15</v>
      </c>
      <c r="X2" s="57" t="s">
        <v>92</v>
      </c>
      <c r="Y2" s="57" t="s">
        <v>93</v>
      </c>
      <c r="Z2" s="57" t="s">
        <v>94</v>
      </c>
      <c r="AA2" s="57" t="s">
        <v>95</v>
      </c>
      <c r="AB2" s="57" t="s">
        <v>96</v>
      </c>
    </row>
    <row r="3" spans="1:28">
      <c r="A3" s="37" t="s">
        <v>21</v>
      </c>
      <c r="B3" s="46" t="s">
        <v>23</v>
      </c>
      <c r="C3" s="38">
        <v>20</v>
      </c>
      <c r="D3" s="38">
        <v>31</v>
      </c>
      <c r="E3" s="38">
        <v>34</v>
      </c>
      <c r="F3" s="38">
        <v>37</v>
      </c>
      <c r="G3" s="38">
        <v>39</v>
      </c>
      <c r="H3" s="38">
        <v>77</v>
      </c>
      <c r="I3" s="38">
        <v>55</v>
      </c>
      <c r="J3" s="38">
        <v>36</v>
      </c>
      <c r="K3" s="48">
        <v>43</v>
      </c>
      <c r="L3" s="85">
        <v>27</v>
      </c>
      <c r="M3" s="85">
        <v>9</v>
      </c>
      <c r="N3" s="85">
        <v>0</v>
      </c>
      <c r="O3" s="85">
        <v>0</v>
      </c>
      <c r="P3" s="85">
        <v>0</v>
      </c>
      <c r="Q3" s="48">
        <v>0</v>
      </c>
      <c r="R3" s="48">
        <v>0</v>
      </c>
      <c r="S3" s="48">
        <v>0</v>
      </c>
      <c r="T3" s="48">
        <v>0</v>
      </c>
      <c r="U3" s="48">
        <v>0</v>
      </c>
      <c r="V3" s="48">
        <v>0</v>
      </c>
      <c r="W3" s="66">
        <v>408</v>
      </c>
      <c r="X3" s="55"/>
      <c r="Y3" s="55"/>
      <c r="Z3" s="55"/>
      <c r="AA3" s="55"/>
      <c r="AB3" s="55"/>
    </row>
    <row r="4" spans="1:28">
      <c r="A4" s="37" t="s">
        <v>20</v>
      </c>
      <c r="B4" s="46">
        <v>1.31</v>
      </c>
      <c r="C4" s="38">
        <v>0</v>
      </c>
      <c r="D4" s="38">
        <v>0</v>
      </c>
      <c r="E4" s="38">
        <v>0</v>
      </c>
      <c r="F4" s="38">
        <v>0</v>
      </c>
      <c r="G4" s="38">
        <v>0</v>
      </c>
      <c r="H4" s="38">
        <v>0</v>
      </c>
      <c r="I4" s="38">
        <v>0</v>
      </c>
      <c r="J4" s="38">
        <v>0</v>
      </c>
      <c r="K4" s="48">
        <v>0</v>
      </c>
      <c r="L4" s="85">
        <v>9</v>
      </c>
      <c r="M4" s="85">
        <v>44</v>
      </c>
      <c r="N4" s="85">
        <v>0</v>
      </c>
      <c r="O4" s="85">
        <v>0</v>
      </c>
      <c r="P4" s="85">
        <v>0</v>
      </c>
      <c r="Q4" s="48">
        <v>0</v>
      </c>
      <c r="R4" s="48">
        <v>0</v>
      </c>
      <c r="S4" s="48">
        <v>0</v>
      </c>
      <c r="T4" s="48">
        <v>0</v>
      </c>
      <c r="U4" s="48">
        <v>0</v>
      </c>
      <c r="V4" s="48">
        <v>0</v>
      </c>
      <c r="W4" s="66">
        <v>53</v>
      </c>
      <c r="X4" s="55"/>
      <c r="Y4" s="55"/>
      <c r="Z4" s="55"/>
      <c r="AA4" s="55"/>
      <c r="AB4" s="55"/>
    </row>
    <row r="5" spans="1:28">
      <c r="A5" s="37" t="s">
        <v>19</v>
      </c>
      <c r="B5" s="46">
        <v>5</v>
      </c>
      <c r="C5" s="38">
        <v>0</v>
      </c>
      <c r="D5" s="38">
        <v>0</v>
      </c>
      <c r="E5" s="38">
        <v>0</v>
      </c>
      <c r="F5" s="38">
        <v>0</v>
      </c>
      <c r="G5" s="38">
        <v>0</v>
      </c>
      <c r="H5" s="38">
        <v>0</v>
      </c>
      <c r="I5" s="38">
        <v>0</v>
      </c>
      <c r="J5" s="38">
        <v>0</v>
      </c>
      <c r="K5" s="48">
        <v>0</v>
      </c>
      <c r="L5" s="85">
        <v>0</v>
      </c>
      <c r="M5" s="85">
        <v>0</v>
      </c>
      <c r="N5" s="85">
        <v>64</v>
      </c>
      <c r="O5" s="85">
        <v>64</v>
      </c>
      <c r="P5" s="85">
        <v>64</v>
      </c>
      <c r="Q5" s="48">
        <v>64</v>
      </c>
      <c r="R5" s="48">
        <v>64</v>
      </c>
      <c r="S5" s="48">
        <v>64</v>
      </c>
      <c r="T5" s="48">
        <v>64</v>
      </c>
      <c r="U5" s="48">
        <v>64</v>
      </c>
      <c r="V5" s="48">
        <v>64</v>
      </c>
      <c r="W5" s="66">
        <v>576</v>
      </c>
      <c r="X5" s="55"/>
      <c r="Y5" s="55"/>
      <c r="Z5" s="64"/>
      <c r="AA5" s="55"/>
      <c r="AB5" s="55"/>
    </row>
    <row r="6" spans="1:28">
      <c r="A6" s="45" t="s">
        <v>22</v>
      </c>
      <c r="B6" s="46" t="s">
        <v>24</v>
      </c>
      <c r="C6" s="38">
        <v>573</v>
      </c>
      <c r="D6" s="38">
        <v>399</v>
      </c>
      <c r="E6" s="38">
        <v>442</v>
      </c>
      <c r="F6" s="38">
        <v>517</v>
      </c>
      <c r="G6" s="38">
        <v>431</v>
      </c>
      <c r="H6" s="38">
        <v>362</v>
      </c>
      <c r="I6" s="38">
        <v>432</v>
      </c>
      <c r="J6" s="38">
        <v>508</v>
      </c>
      <c r="K6" s="48">
        <v>424</v>
      </c>
      <c r="L6" s="85">
        <v>336</v>
      </c>
      <c r="M6" s="85">
        <v>374</v>
      </c>
      <c r="N6" s="85">
        <v>308</v>
      </c>
      <c r="O6" s="85">
        <v>226</v>
      </c>
      <c r="P6" s="85">
        <v>154</v>
      </c>
      <c r="Q6" s="48">
        <v>0</v>
      </c>
      <c r="R6" s="48">
        <v>0</v>
      </c>
      <c r="S6" s="48">
        <v>0</v>
      </c>
      <c r="T6" s="48">
        <v>0</v>
      </c>
      <c r="U6" s="48">
        <v>0</v>
      </c>
      <c r="V6" s="48">
        <v>0</v>
      </c>
      <c r="W6" s="66">
        <v>5486</v>
      </c>
      <c r="X6" s="55"/>
      <c r="Y6" s="55"/>
      <c r="Z6" s="55"/>
      <c r="AA6" s="55"/>
      <c r="AB6" s="55"/>
    </row>
    <row r="7" spans="1:28">
      <c r="A7" s="45" t="s">
        <v>109</v>
      </c>
      <c r="B7" s="46">
        <v>1.32</v>
      </c>
      <c r="C7" s="38">
        <v>0</v>
      </c>
      <c r="D7" s="38">
        <v>0</v>
      </c>
      <c r="E7" s="38">
        <v>0</v>
      </c>
      <c r="F7" s="38">
        <v>0</v>
      </c>
      <c r="G7" s="38">
        <v>0</v>
      </c>
      <c r="H7" s="38">
        <v>0</v>
      </c>
      <c r="I7" s="38">
        <v>0</v>
      </c>
      <c r="J7" s="38">
        <v>0</v>
      </c>
      <c r="K7" s="48">
        <v>0</v>
      </c>
      <c r="L7" s="85">
        <v>3</v>
      </c>
      <c r="M7" s="85">
        <v>34</v>
      </c>
      <c r="N7" s="85">
        <v>155</v>
      </c>
      <c r="O7" s="85">
        <v>258</v>
      </c>
      <c r="P7" s="85">
        <v>193</v>
      </c>
      <c r="Q7" s="48">
        <v>159</v>
      </c>
      <c r="R7" s="48">
        <v>77</v>
      </c>
      <c r="S7" s="48">
        <v>50</v>
      </c>
      <c r="T7" s="48">
        <v>50</v>
      </c>
      <c r="U7" s="48">
        <v>50</v>
      </c>
      <c r="V7" s="48">
        <v>50</v>
      </c>
      <c r="W7" s="66">
        <v>1079</v>
      </c>
      <c r="X7" s="55">
        <v>45</v>
      </c>
      <c r="Y7" s="55"/>
      <c r="Z7" s="55"/>
      <c r="AA7" s="55"/>
      <c r="AB7" s="55"/>
    </row>
    <row r="8" spans="1:28">
      <c r="A8" s="45" t="s">
        <v>90</v>
      </c>
      <c r="B8" s="46" t="s">
        <v>91</v>
      </c>
      <c r="C8" s="38">
        <v>0</v>
      </c>
      <c r="D8" s="38">
        <v>0</v>
      </c>
      <c r="E8" s="38">
        <v>0</v>
      </c>
      <c r="F8" s="38">
        <v>0</v>
      </c>
      <c r="G8" s="38">
        <v>0</v>
      </c>
      <c r="H8" s="38">
        <v>0</v>
      </c>
      <c r="I8" s="38">
        <v>0</v>
      </c>
      <c r="J8" s="38">
        <v>0</v>
      </c>
      <c r="K8" s="48">
        <v>0</v>
      </c>
      <c r="L8" s="85">
        <v>0</v>
      </c>
      <c r="M8" s="85">
        <v>15</v>
      </c>
      <c r="N8" s="85">
        <v>135</v>
      </c>
      <c r="O8" s="85">
        <v>260</v>
      </c>
      <c r="P8" s="85">
        <v>125</v>
      </c>
      <c r="Q8" s="48">
        <v>125</v>
      </c>
      <c r="R8" s="48">
        <v>75</v>
      </c>
      <c r="S8" s="48">
        <v>50</v>
      </c>
      <c r="T8" s="48">
        <v>25</v>
      </c>
      <c r="U8" s="48">
        <v>0</v>
      </c>
      <c r="V8" s="48">
        <v>0</v>
      </c>
      <c r="W8" s="66">
        <v>810</v>
      </c>
      <c r="X8" s="55"/>
      <c r="Y8" s="55"/>
      <c r="Z8" s="55"/>
      <c r="AA8" s="55"/>
      <c r="AB8" s="55"/>
    </row>
    <row r="9" spans="1:28">
      <c r="A9" s="45" t="s">
        <v>79</v>
      </c>
      <c r="B9" s="46" t="s">
        <v>91</v>
      </c>
      <c r="C9" s="38">
        <v>0</v>
      </c>
      <c r="D9" s="38">
        <v>0</v>
      </c>
      <c r="E9" s="38">
        <v>0</v>
      </c>
      <c r="F9" s="38">
        <v>0</v>
      </c>
      <c r="G9" s="38">
        <v>0</v>
      </c>
      <c r="H9" s="38">
        <v>0</v>
      </c>
      <c r="I9" s="38">
        <v>0</v>
      </c>
      <c r="J9" s="38">
        <v>0</v>
      </c>
      <c r="K9" s="48">
        <v>21</v>
      </c>
      <c r="L9" s="85">
        <v>63</v>
      </c>
      <c r="M9" s="85">
        <v>211</v>
      </c>
      <c r="N9" s="85">
        <v>420</v>
      </c>
      <c r="O9" s="85">
        <v>578</v>
      </c>
      <c r="P9" s="85">
        <v>616</v>
      </c>
      <c r="Q9" s="48">
        <v>651</v>
      </c>
      <c r="R9" s="48">
        <v>724</v>
      </c>
      <c r="S9" s="48">
        <v>692</v>
      </c>
      <c r="T9" s="48">
        <v>532</v>
      </c>
      <c r="U9" s="48">
        <v>360</v>
      </c>
      <c r="V9" s="48">
        <v>244</v>
      </c>
      <c r="W9" s="66">
        <v>5112</v>
      </c>
      <c r="X9" s="55"/>
      <c r="Y9" s="55"/>
      <c r="Z9" s="55"/>
      <c r="AA9" s="55"/>
      <c r="AB9" s="55"/>
    </row>
    <row r="10" spans="1:28">
      <c r="A10" s="45" t="s">
        <v>47</v>
      </c>
      <c r="B10" s="47"/>
      <c r="C10" s="38">
        <f t="shared" ref="C10:H10" si="0">SUM(C3:C9)</f>
        <v>593</v>
      </c>
      <c r="D10" s="38">
        <f t="shared" si="0"/>
        <v>430</v>
      </c>
      <c r="E10" s="38">
        <f t="shared" si="0"/>
        <v>476</v>
      </c>
      <c r="F10" s="38">
        <f t="shared" si="0"/>
        <v>554</v>
      </c>
      <c r="G10" s="38">
        <f t="shared" si="0"/>
        <v>470</v>
      </c>
      <c r="H10" s="38">
        <f t="shared" si="0"/>
        <v>439</v>
      </c>
      <c r="I10" s="38">
        <v>487</v>
      </c>
      <c r="J10" s="38">
        <v>544</v>
      </c>
      <c r="K10" s="48">
        <v>488</v>
      </c>
      <c r="L10" s="85">
        <v>438</v>
      </c>
      <c r="M10" s="85">
        <v>687</v>
      </c>
      <c r="N10" s="85">
        <v>1082</v>
      </c>
      <c r="O10" s="85">
        <v>1386</v>
      </c>
      <c r="P10" s="85">
        <v>1152</v>
      </c>
      <c r="Q10" s="48">
        <v>999</v>
      </c>
      <c r="R10" s="48">
        <v>940</v>
      </c>
      <c r="S10" s="48">
        <v>856</v>
      </c>
      <c r="T10" s="48">
        <v>671</v>
      </c>
      <c r="U10" s="48">
        <v>474</v>
      </c>
      <c r="V10" s="48">
        <v>358</v>
      </c>
      <c r="W10" s="66">
        <v>13524</v>
      </c>
      <c r="X10" s="55"/>
      <c r="Y10" s="55"/>
      <c r="Z10" s="55"/>
      <c r="AA10" s="55"/>
      <c r="AB10" s="55"/>
    </row>
    <row r="11" spans="1:28">
      <c r="A11" s="37" t="s">
        <v>45</v>
      </c>
      <c r="B11" s="39"/>
      <c r="C11" s="40">
        <v>718</v>
      </c>
      <c r="D11" s="40">
        <v>718</v>
      </c>
      <c r="E11" s="40">
        <v>718</v>
      </c>
      <c r="F11" s="40">
        <v>718</v>
      </c>
      <c r="G11" s="40">
        <v>718</v>
      </c>
      <c r="H11" s="40">
        <v>718</v>
      </c>
      <c r="I11" s="40">
        <v>718</v>
      </c>
      <c r="J11" s="40">
        <v>718</v>
      </c>
      <c r="K11" s="67">
        <v>718</v>
      </c>
      <c r="L11" s="67">
        <v>718</v>
      </c>
      <c r="M11" s="67">
        <v>718</v>
      </c>
      <c r="N11" s="67">
        <v>718</v>
      </c>
      <c r="O11" s="67">
        <v>718</v>
      </c>
      <c r="P11" s="67">
        <v>718</v>
      </c>
      <c r="Q11" s="67">
        <v>718</v>
      </c>
      <c r="R11" s="67">
        <v>718</v>
      </c>
      <c r="S11" s="67">
        <v>718</v>
      </c>
      <c r="T11" s="67">
        <v>718</v>
      </c>
      <c r="U11" s="67">
        <v>718</v>
      </c>
      <c r="V11" s="67">
        <v>718</v>
      </c>
      <c r="W11" s="66">
        <f>SUM(C11:V11)</f>
        <v>14360</v>
      </c>
      <c r="X11" s="55"/>
      <c r="Y11" s="55"/>
      <c r="Z11" s="55"/>
      <c r="AA11" s="55"/>
      <c r="AB11" s="55"/>
    </row>
    <row r="12" spans="1:28" ht="37.5" customHeight="1">
      <c r="A12" s="2"/>
      <c r="B12" s="7"/>
      <c r="C12" s="6"/>
      <c r="D12" s="6"/>
      <c r="E12" s="6"/>
      <c r="F12" s="6"/>
      <c r="G12" s="6"/>
      <c r="H12" s="5"/>
      <c r="I12" s="5"/>
      <c r="J12" s="25"/>
      <c r="K12" s="68"/>
      <c r="L12" s="68"/>
      <c r="M12" s="68"/>
      <c r="N12" s="68"/>
      <c r="O12" s="68"/>
      <c r="P12" s="68"/>
      <c r="Q12" s="68"/>
      <c r="R12" s="68"/>
      <c r="S12" s="69"/>
      <c r="T12" s="69"/>
      <c r="U12" s="69"/>
      <c r="V12" s="69"/>
      <c r="W12" s="70"/>
    </row>
    <row r="13" spans="1:28">
      <c r="A13" s="16"/>
      <c r="B13" s="7"/>
      <c r="C13" s="6"/>
      <c r="D13" s="6"/>
      <c r="E13" s="6"/>
      <c r="F13" s="6"/>
      <c r="G13" s="6"/>
      <c r="H13" s="5"/>
      <c r="I13" s="5"/>
      <c r="J13" s="19"/>
      <c r="K13" s="19"/>
      <c r="L13" s="19"/>
      <c r="M13" s="19"/>
      <c r="N13" s="19"/>
      <c r="O13" s="19"/>
      <c r="P13" s="19"/>
      <c r="Q13" s="19"/>
      <c r="R13" s="19"/>
      <c r="S13" s="6"/>
      <c r="T13" s="6"/>
      <c r="U13" s="6"/>
      <c r="V13" s="6"/>
    </row>
    <row r="14" spans="1:28" ht="30.75" customHeight="1">
      <c r="A14" s="17"/>
      <c r="B14" s="11"/>
      <c r="C14" s="26"/>
      <c r="D14" s="26"/>
      <c r="E14" s="26"/>
      <c r="F14" s="29"/>
      <c r="G14" s="29"/>
      <c r="H14" s="29"/>
      <c r="I14" s="29"/>
      <c r="J14" s="54"/>
      <c r="K14" s="54" t="s">
        <v>88</v>
      </c>
      <c r="L14" s="84" t="s">
        <v>1</v>
      </c>
      <c r="M14" s="84" t="s">
        <v>2</v>
      </c>
      <c r="N14" s="84" t="s">
        <v>3</v>
      </c>
      <c r="O14" s="84" t="s">
        <v>4</v>
      </c>
      <c r="P14" s="86" t="s">
        <v>5</v>
      </c>
      <c r="Q14" s="100" t="s">
        <v>89</v>
      </c>
      <c r="R14" s="1"/>
      <c r="S14" s="1"/>
      <c r="T14" s="1"/>
      <c r="U14" s="1"/>
      <c r="V14" s="1"/>
      <c r="W14" s="60"/>
    </row>
    <row r="15" spans="1:28" ht="28">
      <c r="A15" s="28" t="s">
        <v>42</v>
      </c>
      <c r="B15" s="29"/>
      <c r="C15" s="71" t="s">
        <v>27</v>
      </c>
      <c r="D15" s="71" t="s">
        <v>0</v>
      </c>
      <c r="E15" s="72"/>
      <c r="F15" s="73"/>
      <c r="G15" s="73"/>
      <c r="H15" s="73"/>
      <c r="I15" s="73"/>
      <c r="J15" s="72"/>
      <c r="K15" s="72"/>
      <c r="L15" s="87"/>
      <c r="M15" s="87"/>
      <c r="N15" s="87"/>
      <c r="O15" s="87"/>
      <c r="P15" s="88"/>
      <c r="Q15" s="62"/>
    </row>
    <row r="16" spans="1:28">
      <c r="A16" s="30" t="s">
        <v>57</v>
      </c>
      <c r="B16" s="29"/>
      <c r="C16" s="74" t="s">
        <v>31</v>
      </c>
      <c r="D16" s="74" t="s">
        <v>31</v>
      </c>
      <c r="E16" s="75"/>
      <c r="F16" s="76"/>
      <c r="G16" s="76"/>
      <c r="H16" s="76"/>
      <c r="I16" s="76"/>
      <c r="J16" s="32"/>
      <c r="K16" s="82">
        <v>4481</v>
      </c>
      <c r="L16" s="85"/>
      <c r="M16" s="85"/>
      <c r="N16" s="85"/>
      <c r="O16" s="85"/>
      <c r="P16" s="88"/>
      <c r="Q16" s="63"/>
      <c r="R16" s="21"/>
      <c r="S16" s="21"/>
      <c r="T16" s="21"/>
      <c r="V16" s="21"/>
    </row>
    <row r="17" spans="1:25">
      <c r="A17" s="33"/>
      <c r="B17" s="29"/>
      <c r="C17" s="74"/>
      <c r="D17" s="74"/>
      <c r="E17" s="75"/>
      <c r="F17" s="76"/>
      <c r="G17" s="76"/>
      <c r="H17" s="76"/>
      <c r="I17" s="76"/>
      <c r="J17" s="77"/>
      <c r="K17" s="32"/>
      <c r="L17" s="85"/>
      <c r="M17" s="85"/>
      <c r="N17" s="85"/>
      <c r="O17" s="85"/>
      <c r="P17" s="88"/>
      <c r="Q17" s="94"/>
      <c r="R17" s="20"/>
      <c r="S17" s="20"/>
      <c r="T17" s="105"/>
      <c r="U17" s="106"/>
      <c r="V17" s="105"/>
      <c r="W17" s="107"/>
      <c r="X17" s="108"/>
      <c r="Y17" s="108"/>
    </row>
    <row r="18" spans="1:25">
      <c r="A18" s="28" t="s">
        <v>40</v>
      </c>
      <c r="B18" s="29"/>
      <c r="C18" s="74"/>
      <c r="D18" s="74"/>
      <c r="E18" s="75"/>
      <c r="F18" s="76"/>
      <c r="G18" s="76"/>
      <c r="H18" s="76"/>
      <c r="I18" s="76"/>
      <c r="J18" s="32"/>
      <c r="K18" s="32"/>
      <c r="L18" s="85"/>
      <c r="M18" s="85"/>
      <c r="N18" s="85"/>
      <c r="O18" s="85"/>
      <c r="P18" s="89"/>
      <c r="Q18" s="62"/>
      <c r="R18" s="24"/>
      <c r="S18" s="24"/>
      <c r="T18" s="109" t="s">
        <v>105</v>
      </c>
      <c r="U18" s="108"/>
      <c r="V18" s="110"/>
      <c r="W18" s="111"/>
      <c r="X18" s="108"/>
      <c r="Y18" s="108"/>
    </row>
    <row r="19" spans="1:25">
      <c r="A19" s="33" t="s">
        <v>26</v>
      </c>
      <c r="B19" s="29"/>
      <c r="C19" s="83" t="s">
        <v>28</v>
      </c>
      <c r="D19" s="74"/>
      <c r="E19" s="75"/>
      <c r="F19" s="76"/>
      <c r="G19" s="76"/>
      <c r="H19" s="76"/>
      <c r="I19" s="76"/>
      <c r="J19" s="32"/>
      <c r="K19" s="32"/>
      <c r="L19" s="85">
        <v>0</v>
      </c>
      <c r="M19" s="85"/>
      <c r="N19" s="85"/>
      <c r="O19" s="85"/>
      <c r="P19" s="89"/>
      <c r="Q19" s="62"/>
      <c r="S19" s="24"/>
      <c r="T19" s="108" t="s">
        <v>67</v>
      </c>
      <c r="U19" s="109">
        <f>SUM(L4:P4)</f>
        <v>53</v>
      </c>
      <c r="V19" s="110"/>
      <c r="W19" s="111"/>
      <c r="X19" s="108"/>
      <c r="Y19" s="108"/>
    </row>
    <row r="20" spans="1:25" ht="33">
      <c r="A20" s="33" t="s">
        <v>29</v>
      </c>
      <c r="B20" s="29"/>
      <c r="C20" s="78" t="s">
        <v>97</v>
      </c>
      <c r="D20" s="79" t="s">
        <v>39</v>
      </c>
      <c r="E20" s="75"/>
      <c r="F20" s="76"/>
      <c r="G20" s="76"/>
      <c r="H20" s="76"/>
      <c r="I20" s="76"/>
      <c r="J20" s="32"/>
      <c r="K20" s="56"/>
      <c r="L20" s="101">
        <v>10</v>
      </c>
      <c r="M20" s="101">
        <v>7</v>
      </c>
      <c r="N20" s="101">
        <v>5</v>
      </c>
      <c r="O20" s="101">
        <v>2</v>
      </c>
      <c r="P20" s="102">
        <v>2</v>
      </c>
      <c r="Q20" s="103">
        <v>14</v>
      </c>
      <c r="T20" s="108" t="s">
        <v>106</v>
      </c>
      <c r="U20" s="108">
        <v>40</v>
      </c>
      <c r="V20" s="110"/>
      <c r="W20" s="111"/>
      <c r="X20" s="108"/>
      <c r="Y20" s="108"/>
    </row>
    <row r="21" spans="1:25" ht="31.5" customHeight="1">
      <c r="A21" s="33" t="s">
        <v>19</v>
      </c>
      <c r="B21" s="29"/>
      <c r="C21" s="80" t="s">
        <v>48</v>
      </c>
      <c r="D21" s="79" t="s">
        <v>38</v>
      </c>
      <c r="E21" s="75"/>
      <c r="F21" s="76"/>
      <c r="G21" s="76"/>
      <c r="H21" s="76"/>
      <c r="I21" s="76"/>
      <c r="J21" s="32"/>
      <c r="K21" s="56"/>
      <c r="L21" s="101"/>
      <c r="M21" s="101"/>
      <c r="N21" s="101">
        <f>64-N20</f>
        <v>59</v>
      </c>
      <c r="O21" s="101">
        <f t="shared" ref="O21:P21" si="1">64-O20</f>
        <v>62</v>
      </c>
      <c r="P21" s="101">
        <f t="shared" si="1"/>
        <v>62</v>
      </c>
      <c r="Q21" s="104">
        <f>SUM(Q5:V5)-Q20</f>
        <v>370</v>
      </c>
      <c r="R21" s="22"/>
      <c r="S21" s="22"/>
      <c r="T21" s="108" t="s">
        <v>68</v>
      </c>
      <c r="U21" s="108" t="s">
        <v>69</v>
      </c>
      <c r="V21" s="108" t="s">
        <v>70</v>
      </c>
      <c r="W21" s="108" t="s">
        <v>71</v>
      </c>
      <c r="X21" s="108"/>
      <c r="Y21" s="108"/>
    </row>
    <row r="22" spans="1:25" ht="14.5" customHeight="1">
      <c r="A22" s="33"/>
      <c r="B22" s="29"/>
      <c r="C22" s="79"/>
      <c r="D22" s="81"/>
      <c r="E22" s="75"/>
      <c r="F22" s="76"/>
      <c r="G22" s="76"/>
      <c r="H22" s="76"/>
      <c r="I22" s="76"/>
      <c r="J22" s="32"/>
      <c r="K22" s="32"/>
      <c r="L22" s="85"/>
      <c r="M22" s="85"/>
      <c r="N22" s="85"/>
      <c r="O22" s="85"/>
      <c r="P22" s="89"/>
      <c r="Q22" s="95"/>
      <c r="R22" s="22"/>
      <c r="S22" s="22"/>
      <c r="T22" s="108" t="s">
        <v>72</v>
      </c>
      <c r="U22" s="108">
        <v>18</v>
      </c>
      <c r="V22" s="108">
        <f>$U$19*U22*0.01</f>
        <v>9.5400000000000009</v>
      </c>
      <c r="W22" s="107">
        <f>V22</f>
        <v>9.5400000000000009</v>
      </c>
      <c r="X22" s="108"/>
      <c r="Y22" s="108"/>
    </row>
    <row r="23" spans="1:25" ht="14.5" customHeight="1">
      <c r="A23" s="28" t="s">
        <v>43</v>
      </c>
      <c r="B23" s="29"/>
      <c r="C23" s="42"/>
      <c r="D23" s="43"/>
      <c r="E23" s="26"/>
      <c r="F23" s="29"/>
      <c r="G23" s="29"/>
      <c r="H23" s="29"/>
      <c r="I23" s="29"/>
      <c r="J23" s="32"/>
      <c r="K23" s="32"/>
      <c r="L23" s="85"/>
      <c r="M23" s="85"/>
      <c r="N23" s="85"/>
      <c r="O23" s="85"/>
      <c r="P23" s="89"/>
      <c r="Q23" s="95"/>
      <c r="R23" s="22"/>
      <c r="S23" s="22"/>
      <c r="T23" s="108" t="s">
        <v>73</v>
      </c>
      <c r="U23" s="108">
        <v>32</v>
      </c>
      <c r="V23" s="108">
        <f t="shared" ref="V23:V27" si="2">$U$19*U23*0.01</f>
        <v>16.96</v>
      </c>
      <c r="W23" s="107">
        <f>V23-V22</f>
        <v>7.42</v>
      </c>
      <c r="X23" s="108"/>
      <c r="Y23" s="108"/>
    </row>
    <row r="24" spans="1:25" ht="14.5" customHeight="1">
      <c r="A24" s="33" t="s">
        <v>26</v>
      </c>
      <c r="B24" s="29"/>
      <c r="C24" s="42" t="s">
        <v>28</v>
      </c>
      <c r="D24" s="43"/>
      <c r="E24" s="26"/>
      <c r="F24" s="29"/>
      <c r="G24" s="29"/>
      <c r="H24" s="29"/>
      <c r="I24" s="29"/>
      <c r="J24" s="32"/>
      <c r="K24" s="32"/>
      <c r="L24" s="85">
        <v>336</v>
      </c>
      <c r="M24" s="85">
        <v>374</v>
      </c>
      <c r="N24" s="85">
        <v>308</v>
      </c>
      <c r="O24" s="85">
        <v>226</v>
      </c>
      <c r="P24" s="85">
        <v>154</v>
      </c>
      <c r="Q24" s="62">
        <v>0</v>
      </c>
      <c r="R24" s="22"/>
      <c r="S24" s="22"/>
      <c r="T24" s="108" t="s">
        <v>74</v>
      </c>
      <c r="U24" s="108">
        <v>41</v>
      </c>
      <c r="V24" s="108">
        <f t="shared" si="2"/>
        <v>21.73</v>
      </c>
      <c r="W24" s="107">
        <f t="shared" ref="W24:W27" si="3">V24-V23</f>
        <v>4.7699999999999996</v>
      </c>
      <c r="X24" s="108"/>
      <c r="Y24" s="108"/>
    </row>
    <row r="25" spans="1:25" ht="14.5" customHeight="1">
      <c r="A25" s="33" t="s">
        <v>29</v>
      </c>
      <c r="B25" s="29"/>
      <c r="C25" s="42" t="s">
        <v>28</v>
      </c>
      <c r="D25" s="43"/>
      <c r="E25" s="26"/>
      <c r="F25" s="29"/>
      <c r="G25" s="29"/>
      <c r="H25" s="29"/>
      <c r="I25" s="29"/>
      <c r="J25" s="32"/>
      <c r="K25" s="32"/>
      <c r="L25" s="85">
        <v>3</v>
      </c>
      <c r="M25" s="85">
        <v>34</v>
      </c>
      <c r="N25" s="85">
        <v>155</v>
      </c>
      <c r="O25" s="85">
        <v>258</v>
      </c>
      <c r="P25" s="85">
        <v>193</v>
      </c>
      <c r="Q25" s="62">
        <v>436</v>
      </c>
      <c r="R25" s="22"/>
      <c r="S25" s="22"/>
      <c r="T25" s="108" t="s">
        <v>75</v>
      </c>
      <c r="U25" s="108">
        <v>45</v>
      </c>
      <c r="V25" s="108">
        <f t="shared" si="2"/>
        <v>23.85</v>
      </c>
      <c r="W25" s="107">
        <f t="shared" si="3"/>
        <v>2.120000000000001</v>
      </c>
      <c r="X25" s="108"/>
      <c r="Y25" s="108"/>
    </row>
    <row r="26" spans="1:25" ht="14.5" customHeight="1">
      <c r="A26" s="31"/>
      <c r="B26" s="29"/>
      <c r="C26" s="42"/>
      <c r="D26" s="43"/>
      <c r="E26" s="26"/>
      <c r="F26" s="29"/>
      <c r="G26" s="29"/>
      <c r="H26" s="29"/>
      <c r="I26" s="29"/>
      <c r="J26" s="32"/>
      <c r="K26" s="32"/>
      <c r="L26" s="85"/>
      <c r="M26" s="85"/>
      <c r="N26" s="85"/>
      <c r="O26" s="85"/>
      <c r="P26" s="88"/>
      <c r="Q26" s="62"/>
      <c r="R26" s="22"/>
      <c r="S26" s="22"/>
      <c r="T26" s="108" t="s">
        <v>76</v>
      </c>
      <c r="U26" s="108">
        <v>49</v>
      </c>
      <c r="V26" s="108">
        <f t="shared" si="2"/>
        <v>25.97</v>
      </c>
      <c r="W26" s="107">
        <f t="shared" si="3"/>
        <v>2.1199999999999974</v>
      </c>
      <c r="X26" s="108"/>
      <c r="Y26" s="108"/>
    </row>
    <row r="27" spans="1:25" ht="63.75" customHeight="1">
      <c r="A27" s="43" t="s">
        <v>90</v>
      </c>
      <c r="B27" s="29"/>
      <c r="C27" s="42" t="s">
        <v>28</v>
      </c>
      <c r="D27" s="42"/>
      <c r="E27" s="26"/>
      <c r="F27" s="29"/>
      <c r="G27" s="29"/>
      <c r="H27" s="29"/>
      <c r="I27" s="29"/>
      <c r="J27" s="32"/>
      <c r="K27" s="32"/>
      <c r="L27" s="85">
        <v>0</v>
      </c>
      <c r="M27" s="85">
        <v>15</v>
      </c>
      <c r="N27" s="85">
        <v>135</v>
      </c>
      <c r="O27" s="85">
        <v>260</v>
      </c>
      <c r="P27" s="85">
        <v>125</v>
      </c>
      <c r="Q27" s="62">
        <v>275</v>
      </c>
      <c r="R27" s="22"/>
      <c r="S27" s="22"/>
      <c r="T27" s="108" t="s">
        <v>77</v>
      </c>
      <c r="U27" s="108">
        <v>55</v>
      </c>
      <c r="V27" s="108">
        <f t="shared" si="2"/>
        <v>29.150000000000002</v>
      </c>
      <c r="W27" s="107">
        <f t="shared" si="3"/>
        <v>3.1800000000000033</v>
      </c>
      <c r="X27" s="108"/>
      <c r="Y27" s="108"/>
    </row>
    <row r="28" spans="1:25">
      <c r="A28" s="33"/>
      <c r="B28" s="34"/>
      <c r="C28" s="31"/>
      <c r="D28" s="31"/>
      <c r="E28" s="75"/>
      <c r="F28" s="76"/>
      <c r="G28" s="76"/>
      <c r="H28" s="76"/>
      <c r="I28" s="76"/>
      <c r="J28" s="76"/>
      <c r="K28" s="75"/>
      <c r="L28" s="85"/>
      <c r="M28" s="85"/>
      <c r="N28" s="85"/>
      <c r="O28" s="85"/>
      <c r="P28" s="90"/>
      <c r="Q28" s="96"/>
      <c r="R28" s="77"/>
      <c r="S28" s="8"/>
    </row>
    <row r="29" spans="1:25">
      <c r="A29" s="28" t="s">
        <v>30</v>
      </c>
      <c r="B29" s="34"/>
      <c r="C29" s="31"/>
      <c r="D29" s="31"/>
      <c r="E29" s="75"/>
      <c r="F29" s="76"/>
      <c r="G29" s="76"/>
      <c r="H29" s="76"/>
      <c r="I29" s="76"/>
      <c r="J29" s="75"/>
      <c r="K29" s="75"/>
      <c r="L29" s="85"/>
      <c r="M29" s="85"/>
      <c r="N29" s="85"/>
      <c r="O29" s="85"/>
      <c r="P29" s="90"/>
      <c r="Q29" s="96"/>
      <c r="R29" s="77"/>
    </row>
    <row r="30" spans="1:25">
      <c r="A30" s="37" t="s">
        <v>99</v>
      </c>
      <c r="B30" s="55" t="s">
        <v>12</v>
      </c>
      <c r="C30" s="65" t="s">
        <v>28</v>
      </c>
      <c r="D30" s="65" t="s">
        <v>41</v>
      </c>
      <c r="E30" s="82">
        <v>0</v>
      </c>
      <c r="F30" s="96">
        <v>0</v>
      </c>
      <c r="G30" s="96">
        <v>0</v>
      </c>
      <c r="H30" s="96">
        <v>0</v>
      </c>
      <c r="I30" s="96">
        <v>0</v>
      </c>
      <c r="J30" s="82">
        <v>0</v>
      </c>
      <c r="K30" s="82">
        <v>0</v>
      </c>
      <c r="L30" s="85">
        <v>4</v>
      </c>
      <c r="M30" s="85">
        <v>50</v>
      </c>
      <c r="N30" s="85">
        <v>100</v>
      </c>
      <c r="O30" s="85">
        <v>125</v>
      </c>
      <c r="P30" s="90">
        <v>150</v>
      </c>
      <c r="Q30" s="82">
        <v>871</v>
      </c>
      <c r="R30" s="77"/>
    </row>
    <row r="31" spans="1:25">
      <c r="A31" s="33" t="s">
        <v>100</v>
      </c>
      <c r="B31" s="29" t="s">
        <v>25</v>
      </c>
      <c r="C31" s="41" t="s">
        <v>28</v>
      </c>
      <c r="D31" s="41" t="s">
        <v>41</v>
      </c>
      <c r="E31" s="82">
        <v>0</v>
      </c>
      <c r="F31" s="96">
        <v>0</v>
      </c>
      <c r="G31" s="96">
        <v>0</v>
      </c>
      <c r="H31" s="96">
        <v>0</v>
      </c>
      <c r="I31" s="96">
        <v>0</v>
      </c>
      <c r="J31" s="82">
        <v>0</v>
      </c>
      <c r="K31" s="82">
        <v>0</v>
      </c>
      <c r="L31" s="85">
        <v>0</v>
      </c>
      <c r="M31" s="85">
        <v>61</v>
      </c>
      <c r="N31" s="85">
        <v>145</v>
      </c>
      <c r="O31" s="85">
        <v>178</v>
      </c>
      <c r="P31" s="90">
        <v>129</v>
      </c>
      <c r="Q31" s="82">
        <v>482</v>
      </c>
      <c r="R31" s="77"/>
    </row>
    <row r="32" spans="1:25">
      <c r="A32" s="33" t="s">
        <v>101</v>
      </c>
      <c r="B32" s="29" t="s">
        <v>13</v>
      </c>
      <c r="C32" s="41" t="s">
        <v>28</v>
      </c>
      <c r="D32" s="41" t="s">
        <v>41</v>
      </c>
      <c r="E32" s="82">
        <v>0</v>
      </c>
      <c r="F32" s="96">
        <v>0</v>
      </c>
      <c r="G32" s="96">
        <v>0</v>
      </c>
      <c r="H32" s="96">
        <v>0</v>
      </c>
      <c r="I32" s="96">
        <v>0</v>
      </c>
      <c r="J32" s="82">
        <v>0</v>
      </c>
      <c r="K32" s="82">
        <v>0</v>
      </c>
      <c r="L32" s="85">
        <v>18</v>
      </c>
      <c r="M32" s="85">
        <v>25</v>
      </c>
      <c r="N32" s="85">
        <v>50</v>
      </c>
      <c r="O32" s="85">
        <v>75</v>
      </c>
      <c r="P32" s="90">
        <v>100</v>
      </c>
      <c r="Q32" s="82">
        <v>832</v>
      </c>
      <c r="R32" s="77"/>
    </row>
    <row r="33" spans="1:23">
      <c r="A33" s="33" t="s">
        <v>102</v>
      </c>
      <c r="B33" s="29" t="s">
        <v>14</v>
      </c>
      <c r="C33" s="41" t="s">
        <v>28</v>
      </c>
      <c r="D33" s="41" t="s">
        <v>41</v>
      </c>
      <c r="E33" s="82">
        <v>0</v>
      </c>
      <c r="F33" s="96">
        <v>0</v>
      </c>
      <c r="G33" s="96">
        <v>0</v>
      </c>
      <c r="H33" s="96">
        <v>0</v>
      </c>
      <c r="I33" s="96">
        <v>0</v>
      </c>
      <c r="J33" s="82">
        <v>0</v>
      </c>
      <c r="K33" s="82">
        <v>21</v>
      </c>
      <c r="L33" s="85">
        <v>41</v>
      </c>
      <c r="M33" s="91">
        <v>75</v>
      </c>
      <c r="N33" s="91">
        <v>125</v>
      </c>
      <c r="O33" s="91">
        <v>175</v>
      </c>
      <c r="P33" s="91">
        <v>187</v>
      </c>
      <c r="Q33" s="96">
        <v>876</v>
      </c>
      <c r="R33" s="77"/>
    </row>
    <row r="34" spans="1:23">
      <c r="A34" s="33" t="s">
        <v>103</v>
      </c>
      <c r="B34" s="29" t="s">
        <v>44</v>
      </c>
      <c r="C34" s="41" t="s">
        <v>28</v>
      </c>
      <c r="D34" s="41" t="s">
        <v>41</v>
      </c>
      <c r="E34" s="82">
        <v>0</v>
      </c>
      <c r="F34" s="96">
        <v>0</v>
      </c>
      <c r="G34" s="96">
        <v>0</v>
      </c>
      <c r="H34" s="96">
        <v>0</v>
      </c>
      <c r="I34" s="96">
        <v>0</v>
      </c>
      <c r="J34" s="82">
        <v>0</v>
      </c>
      <c r="K34" s="82">
        <v>0</v>
      </c>
      <c r="L34" s="85">
        <v>0</v>
      </c>
      <c r="M34" s="85">
        <v>0</v>
      </c>
      <c r="N34" s="85">
        <v>0</v>
      </c>
      <c r="O34" s="85">
        <v>25</v>
      </c>
      <c r="P34" s="90">
        <v>50</v>
      </c>
      <c r="Q34" s="96">
        <v>142</v>
      </c>
      <c r="R34" s="77"/>
    </row>
    <row r="35" spans="1:23">
      <c r="A35" s="17"/>
      <c r="D35" s="12" t="s">
        <v>15</v>
      </c>
      <c r="E35" s="96"/>
      <c r="F35" s="96"/>
      <c r="G35" s="96"/>
      <c r="H35" s="96"/>
      <c r="I35" s="96"/>
      <c r="J35" s="98"/>
      <c r="K35" s="98">
        <v>4481</v>
      </c>
      <c r="L35" s="92">
        <v>412</v>
      </c>
      <c r="M35" s="92">
        <v>641</v>
      </c>
      <c r="N35" s="92">
        <v>1082</v>
      </c>
      <c r="O35" s="92">
        <v>1386</v>
      </c>
      <c r="P35" s="93">
        <v>1152</v>
      </c>
      <c r="Q35" s="97">
        <v>4268</v>
      </c>
      <c r="R35" s="77"/>
    </row>
    <row r="36" spans="1:23">
      <c r="A36" s="17"/>
      <c r="E36" s="1"/>
      <c r="K36" s="9"/>
      <c r="N36" s="9"/>
    </row>
    <row r="37" spans="1:23">
      <c r="A37" s="16" t="s">
        <v>104</v>
      </c>
      <c r="B37" s="11"/>
      <c r="C37" s="187"/>
      <c r="D37" s="187"/>
      <c r="E37" s="15"/>
      <c r="F37" s="187"/>
      <c r="G37" s="187"/>
      <c r="H37" s="187"/>
      <c r="I37" s="53"/>
      <c r="J37" s="10"/>
      <c r="K37" s="10"/>
      <c r="L37" s="10"/>
      <c r="M37" s="10"/>
      <c r="N37" s="10"/>
      <c r="O37" s="10"/>
      <c r="P37" s="10"/>
      <c r="Q37" s="10"/>
      <c r="R37" s="10"/>
      <c r="S37" s="10"/>
      <c r="T37" s="10"/>
      <c r="U37" s="10"/>
      <c r="V37" s="10"/>
      <c r="W37" s="61"/>
    </row>
    <row r="38" spans="1:23">
      <c r="A38" s="18"/>
      <c r="B38" s="11"/>
      <c r="C38" s="53"/>
      <c r="D38" s="53"/>
      <c r="E38" s="15"/>
      <c r="F38" s="169"/>
      <c r="G38" s="53"/>
      <c r="H38" s="169"/>
      <c r="I38" s="112"/>
      <c r="J38" s="10"/>
      <c r="K38" s="10"/>
      <c r="L38" s="10"/>
      <c r="M38" s="10"/>
      <c r="N38" s="10"/>
      <c r="O38" s="10"/>
      <c r="P38" s="10"/>
      <c r="Q38" s="10"/>
      <c r="R38" s="10"/>
      <c r="S38" s="10"/>
      <c r="T38" s="10"/>
      <c r="U38" s="10"/>
      <c r="V38" s="10"/>
      <c r="W38" s="61"/>
    </row>
    <row r="39" spans="1:23">
      <c r="A39" s="30" t="s">
        <v>53</v>
      </c>
      <c r="B39" s="3"/>
      <c r="C39" s="176" t="s">
        <v>52</v>
      </c>
      <c r="D39" s="174" t="s">
        <v>52</v>
      </c>
      <c r="E39" s="1"/>
      <c r="F39" s="182"/>
      <c r="G39" s="1"/>
      <c r="H39" s="170"/>
      <c r="I39" s="113"/>
      <c r="J39" s="128"/>
      <c r="K39" s="128"/>
    </row>
    <row r="40" spans="1:23">
      <c r="A40" s="31" t="s">
        <v>49</v>
      </c>
      <c r="B40" s="49" t="s">
        <v>34</v>
      </c>
      <c r="C40" s="32">
        <v>718</v>
      </c>
      <c r="D40" s="177">
        <v>718</v>
      </c>
      <c r="E40" s="1"/>
      <c r="F40" s="5"/>
      <c r="G40" s="6"/>
      <c r="H40" s="170"/>
      <c r="I40" s="115"/>
    </row>
    <row r="41" spans="1:23">
      <c r="A41" s="31" t="s">
        <v>54</v>
      </c>
      <c r="B41" s="49" t="s">
        <v>35</v>
      </c>
      <c r="C41" s="32">
        <v>9</v>
      </c>
      <c r="D41" s="177">
        <v>10</v>
      </c>
      <c r="E41" s="1"/>
      <c r="F41" s="183"/>
      <c r="G41" s="6"/>
      <c r="H41" s="170"/>
      <c r="I41" s="115"/>
      <c r="P41" s="9"/>
    </row>
    <row r="42" spans="1:23">
      <c r="A42" s="31" t="s">
        <v>107</v>
      </c>
      <c r="B42" s="49" t="s">
        <v>50</v>
      </c>
      <c r="C42" s="32">
        <v>6462</v>
      </c>
      <c r="D42" s="177">
        <v>7180</v>
      </c>
      <c r="E42" s="1"/>
      <c r="F42" s="183"/>
      <c r="G42" s="6"/>
      <c r="H42" s="170"/>
      <c r="I42" s="115"/>
    </row>
    <row r="43" spans="1:23">
      <c r="A43" s="31" t="s">
        <v>191</v>
      </c>
      <c r="B43" s="49" t="s">
        <v>36</v>
      </c>
      <c r="C43" s="32">
        <v>4481</v>
      </c>
      <c r="D43" s="177">
        <v>4919</v>
      </c>
      <c r="E43" s="1"/>
      <c r="F43" s="183"/>
      <c r="G43" s="6"/>
      <c r="H43" s="170"/>
      <c r="I43" s="115"/>
    </row>
    <row r="44" spans="1:23">
      <c r="A44" s="33"/>
      <c r="B44" s="51"/>
      <c r="C44" s="32"/>
      <c r="D44" s="177"/>
      <c r="E44" s="1"/>
      <c r="F44" s="183"/>
      <c r="G44" s="6"/>
      <c r="H44" s="170"/>
      <c r="I44" s="113"/>
    </row>
    <row r="45" spans="1:23">
      <c r="A45" s="31" t="s">
        <v>55</v>
      </c>
      <c r="B45" s="52" t="s">
        <v>58</v>
      </c>
      <c r="C45" s="32">
        <v>1981</v>
      </c>
      <c r="D45" s="177">
        <v>2261</v>
      </c>
      <c r="E45" s="1"/>
      <c r="F45" s="183"/>
      <c r="G45" s="6"/>
      <c r="H45" s="170"/>
      <c r="I45" s="115"/>
    </row>
    <row r="46" spans="1:23">
      <c r="A46" s="31"/>
      <c r="B46" s="52"/>
      <c r="C46" s="50"/>
      <c r="D46" s="177"/>
      <c r="E46" s="1"/>
      <c r="F46" s="5"/>
      <c r="G46" s="6"/>
      <c r="H46" s="114"/>
      <c r="I46" s="113"/>
    </row>
    <row r="47" spans="1:23">
      <c r="A47" s="30" t="s">
        <v>56</v>
      </c>
      <c r="B47" s="52"/>
      <c r="C47" s="99" t="s">
        <v>32</v>
      </c>
      <c r="D47" s="179" t="s">
        <v>32</v>
      </c>
      <c r="E47" s="1"/>
      <c r="F47" s="184"/>
      <c r="G47" s="4"/>
      <c r="H47" s="170"/>
      <c r="I47" s="113"/>
    </row>
    <row r="48" spans="1:23">
      <c r="A48" s="31" t="s">
        <v>17</v>
      </c>
      <c r="B48" s="52" t="s">
        <v>59</v>
      </c>
      <c r="C48" s="50">
        <v>3590</v>
      </c>
      <c r="D48" s="177">
        <v>3590</v>
      </c>
      <c r="E48" s="1"/>
      <c r="F48" s="5"/>
      <c r="G48" s="6"/>
      <c r="H48" s="170"/>
      <c r="I48" s="115"/>
    </row>
    <row r="49" spans="1:11">
      <c r="A49" s="35" t="s">
        <v>51</v>
      </c>
      <c r="B49" s="49" t="s">
        <v>60</v>
      </c>
      <c r="C49" s="50">
        <v>11</v>
      </c>
      <c r="D49" s="177">
        <v>10</v>
      </c>
      <c r="E49" s="1"/>
      <c r="F49" s="5"/>
      <c r="G49" s="5"/>
      <c r="H49" s="170"/>
      <c r="I49" s="115"/>
    </row>
    <row r="50" spans="1:11">
      <c r="A50" s="31" t="s">
        <v>33</v>
      </c>
      <c r="B50" s="52" t="s">
        <v>61</v>
      </c>
      <c r="C50" s="50">
        <v>900</v>
      </c>
      <c r="D50" s="177">
        <v>1130</v>
      </c>
      <c r="E50" s="1"/>
      <c r="F50" s="5"/>
      <c r="G50" s="6"/>
      <c r="H50" s="170"/>
      <c r="I50" s="115"/>
    </row>
    <row r="51" spans="1:11">
      <c r="A51" s="31" t="s">
        <v>16</v>
      </c>
      <c r="B51" s="52" t="s">
        <v>62</v>
      </c>
      <c r="C51" s="50">
        <v>224</v>
      </c>
      <c r="D51" s="177">
        <v>236</v>
      </c>
      <c r="E51" s="1"/>
      <c r="F51" s="5"/>
      <c r="G51" s="6"/>
      <c r="H51" s="170"/>
      <c r="I51" s="115"/>
      <c r="J51" s="77"/>
      <c r="K51" s="77"/>
    </row>
    <row r="52" spans="1:11">
      <c r="A52" s="31" t="s">
        <v>108</v>
      </c>
      <c r="B52" s="52" t="s">
        <v>63</v>
      </c>
      <c r="C52" s="50">
        <v>4714</v>
      </c>
      <c r="D52" s="177">
        <v>4956</v>
      </c>
      <c r="E52" s="1"/>
      <c r="F52" s="5"/>
      <c r="G52" s="6"/>
      <c r="H52" s="170"/>
      <c r="I52" s="115"/>
      <c r="J52" s="77"/>
      <c r="K52" s="77"/>
    </row>
    <row r="53" spans="1:11" ht="28">
      <c r="A53" s="43" t="s">
        <v>216</v>
      </c>
      <c r="B53" s="49" t="s">
        <v>64</v>
      </c>
      <c r="C53" s="50">
        <v>4673</v>
      </c>
      <c r="D53" s="177"/>
      <c r="E53" s="1"/>
      <c r="F53" s="5"/>
      <c r="G53" s="6"/>
      <c r="H53" s="170"/>
      <c r="I53" s="115"/>
      <c r="J53" s="77"/>
      <c r="K53" s="77"/>
    </row>
    <row r="54" spans="1:11" ht="28">
      <c r="A54" s="31" t="s">
        <v>217</v>
      </c>
      <c r="B54" s="49" t="s">
        <v>64</v>
      </c>
      <c r="C54" s="50"/>
      <c r="D54" s="32">
        <v>5465</v>
      </c>
      <c r="E54" s="1"/>
      <c r="F54" s="5"/>
      <c r="G54" s="6"/>
      <c r="H54" s="171"/>
      <c r="I54" s="115"/>
      <c r="J54" s="129"/>
      <c r="K54" s="129"/>
    </row>
    <row r="55" spans="1:11">
      <c r="A55" s="35" t="s">
        <v>37</v>
      </c>
      <c r="B55" s="52" t="s">
        <v>66</v>
      </c>
      <c r="C55" s="175">
        <v>0.99099999999999999</v>
      </c>
      <c r="D55" s="178">
        <v>1.103</v>
      </c>
      <c r="E55" s="1"/>
      <c r="F55" s="185"/>
      <c r="G55" s="13"/>
      <c r="H55" s="172"/>
      <c r="I55" s="115"/>
      <c r="J55" s="130"/>
      <c r="K55" s="130"/>
    </row>
    <row r="56" spans="1:11">
      <c r="A56" s="35" t="s">
        <v>18</v>
      </c>
      <c r="B56" s="52" t="s">
        <v>65</v>
      </c>
      <c r="C56" s="180">
        <v>4.9000000000000004</v>
      </c>
      <c r="D56" s="181">
        <v>5.5</v>
      </c>
      <c r="E56" s="1"/>
      <c r="F56" s="186"/>
      <c r="G56" s="14"/>
      <c r="H56" s="173"/>
      <c r="I56" s="115"/>
    </row>
    <row r="57" spans="1:11">
      <c r="E57" s="1"/>
      <c r="F57" s="113"/>
      <c r="G57" s="1"/>
      <c r="H57" s="113"/>
      <c r="I57" s="113"/>
    </row>
    <row r="58" spans="1:11">
      <c r="I58" s="114"/>
    </row>
  </sheetData>
  <mergeCells count="3">
    <mergeCell ref="C37:D37"/>
    <mergeCell ref="F37:H37"/>
    <mergeCell ref="L1:P1"/>
  </mergeCells>
  <pageMargins left="0.7" right="0.7" top="0.75" bottom="0.75" header="0.3" footer="0.3"/>
  <pageSetup paperSize="9" orientation="portrait"/>
  <ignoredErrors>
    <ignoredError sqref="Q21" formulaRange="1"/>
  </ignoredErrors>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40"/>
  <sheetViews>
    <sheetView zoomScale="90" zoomScaleNormal="90" zoomScalePageLayoutView="90" workbookViewId="0">
      <selection activeCell="C48" sqref="C48"/>
    </sheetView>
  </sheetViews>
  <sheetFormatPr baseColWidth="10" defaultColWidth="8.83203125" defaultRowHeight="12" x14ac:dyDescent="0"/>
  <cols>
    <col min="1" max="1" width="18.1640625" style="116" customWidth="1"/>
    <col min="2" max="2" width="30.1640625" style="116" customWidth="1"/>
    <col min="3" max="3" width="22.33203125" style="116" customWidth="1"/>
    <col min="4" max="4" width="9.33203125" style="116" customWidth="1"/>
    <col min="5" max="5" width="9.5" style="116" customWidth="1"/>
    <col min="6" max="6" width="9.6640625" style="116" customWidth="1"/>
    <col min="7" max="16384" width="8.83203125" style="116"/>
  </cols>
  <sheetData>
    <row r="1" spans="1:8" ht="32" customHeight="1">
      <c r="A1" s="191" t="s">
        <v>110</v>
      </c>
      <c r="B1" s="191"/>
      <c r="C1" s="191"/>
      <c r="D1" s="192" t="s">
        <v>197</v>
      </c>
      <c r="E1" s="192"/>
      <c r="F1" s="192"/>
      <c r="G1" s="192"/>
      <c r="H1" s="192"/>
    </row>
    <row r="2" spans="1:8">
      <c r="A2" s="117" t="s">
        <v>111</v>
      </c>
      <c r="B2" s="117" t="s">
        <v>112</v>
      </c>
      <c r="C2" s="117" t="s">
        <v>113</v>
      </c>
      <c r="D2" s="118" t="s">
        <v>114</v>
      </c>
      <c r="E2" s="118" t="s">
        <v>115</v>
      </c>
      <c r="F2" s="118" t="s">
        <v>116</v>
      </c>
      <c r="G2" s="118" t="s">
        <v>117</v>
      </c>
      <c r="H2" s="118" t="s">
        <v>118</v>
      </c>
    </row>
    <row r="3" spans="1:8">
      <c r="A3" s="119" t="s">
        <v>119</v>
      </c>
      <c r="B3" s="119" t="s">
        <v>120</v>
      </c>
      <c r="C3" s="119">
        <v>23</v>
      </c>
      <c r="D3" s="120"/>
      <c r="E3" s="120">
        <v>11</v>
      </c>
      <c r="F3" s="120">
        <v>12</v>
      </c>
      <c r="G3" s="120"/>
      <c r="H3" s="120"/>
    </row>
    <row r="4" spans="1:8">
      <c r="A4" s="119" t="s">
        <v>121</v>
      </c>
      <c r="B4" s="119" t="s">
        <v>122</v>
      </c>
      <c r="C4" s="121">
        <v>5</v>
      </c>
      <c r="D4" s="120"/>
      <c r="E4" s="120">
        <v>5</v>
      </c>
      <c r="F4" s="120"/>
      <c r="G4" s="120"/>
      <c r="H4" s="120"/>
    </row>
    <row r="5" spans="1:8">
      <c r="A5" s="119" t="s">
        <v>123</v>
      </c>
      <c r="B5" s="119" t="s">
        <v>124</v>
      </c>
      <c r="C5" s="119">
        <v>1</v>
      </c>
      <c r="D5" s="120">
        <v>1</v>
      </c>
      <c r="E5" s="120"/>
      <c r="F5" s="120"/>
      <c r="G5" s="120"/>
      <c r="H5" s="120"/>
    </row>
    <row r="6" spans="1:8">
      <c r="A6" s="119" t="s">
        <v>125</v>
      </c>
      <c r="B6" s="119" t="s">
        <v>126</v>
      </c>
      <c r="C6" s="119">
        <v>1</v>
      </c>
      <c r="D6" s="120">
        <v>1</v>
      </c>
      <c r="E6" s="120"/>
      <c r="F6" s="120"/>
      <c r="G6" s="120"/>
      <c r="H6" s="120"/>
    </row>
    <row r="7" spans="1:8">
      <c r="A7" s="119" t="s">
        <v>127</v>
      </c>
      <c r="B7" s="119" t="s">
        <v>128</v>
      </c>
      <c r="C7" s="119">
        <v>1</v>
      </c>
      <c r="D7" s="120">
        <v>1</v>
      </c>
      <c r="E7" s="120"/>
      <c r="F7" s="120"/>
      <c r="G7" s="120"/>
      <c r="H7" s="120"/>
    </row>
    <row r="8" spans="1:8">
      <c r="A8" s="119" t="s">
        <v>129</v>
      </c>
      <c r="B8" s="119" t="s">
        <v>130</v>
      </c>
      <c r="C8" s="119">
        <v>4</v>
      </c>
      <c r="D8" s="120">
        <v>4</v>
      </c>
      <c r="E8" s="120"/>
      <c r="F8" s="120"/>
      <c r="G8" s="120"/>
      <c r="H8" s="120"/>
    </row>
    <row r="9" spans="1:8">
      <c r="A9" s="119" t="s">
        <v>131</v>
      </c>
      <c r="B9" s="119" t="s">
        <v>132</v>
      </c>
      <c r="C9" s="121">
        <v>1</v>
      </c>
      <c r="D9" s="120">
        <v>1</v>
      </c>
      <c r="E9" s="120"/>
      <c r="F9" s="120"/>
      <c r="G9" s="120"/>
      <c r="H9" s="120"/>
    </row>
    <row r="10" spans="1:8">
      <c r="A10" s="119" t="s">
        <v>133</v>
      </c>
      <c r="B10" s="119" t="s">
        <v>134</v>
      </c>
      <c r="C10" s="119">
        <v>3</v>
      </c>
      <c r="D10" s="120">
        <v>3</v>
      </c>
      <c r="E10" s="120"/>
      <c r="F10" s="120"/>
      <c r="G10" s="120"/>
      <c r="H10" s="120"/>
    </row>
    <row r="11" spans="1:8">
      <c r="A11" s="119" t="s">
        <v>135</v>
      </c>
      <c r="B11" s="119" t="s">
        <v>136</v>
      </c>
      <c r="C11" s="119">
        <v>1</v>
      </c>
      <c r="D11" s="120">
        <v>1</v>
      </c>
      <c r="E11" s="120"/>
      <c r="F11" s="120"/>
      <c r="G11" s="120"/>
      <c r="H11" s="120"/>
    </row>
    <row r="12" spans="1:8">
      <c r="A12" s="119" t="s">
        <v>137</v>
      </c>
      <c r="B12" s="119" t="s">
        <v>138</v>
      </c>
      <c r="C12" s="119">
        <v>-1</v>
      </c>
      <c r="D12" s="120">
        <v>-1</v>
      </c>
      <c r="E12" s="120"/>
      <c r="F12" s="120"/>
      <c r="G12" s="120"/>
      <c r="H12" s="120"/>
    </row>
    <row r="13" spans="1:8">
      <c r="A13" s="119" t="s">
        <v>139</v>
      </c>
      <c r="B13" s="119" t="s">
        <v>140</v>
      </c>
      <c r="C13" s="119">
        <v>1</v>
      </c>
      <c r="D13" s="120">
        <v>1</v>
      </c>
      <c r="E13" s="120"/>
      <c r="F13" s="120"/>
      <c r="G13" s="120"/>
      <c r="H13" s="120"/>
    </row>
    <row r="14" spans="1:8">
      <c r="A14" s="119" t="s">
        <v>141</v>
      </c>
      <c r="B14" s="119" t="s">
        <v>142</v>
      </c>
      <c r="C14" s="121">
        <v>1</v>
      </c>
      <c r="D14" s="120">
        <v>1</v>
      </c>
      <c r="E14" s="120"/>
      <c r="F14" s="120"/>
      <c r="G14" s="120"/>
      <c r="H14" s="120"/>
    </row>
    <row r="15" spans="1:8">
      <c r="A15" s="119" t="s">
        <v>143</v>
      </c>
      <c r="B15" s="119" t="s">
        <v>144</v>
      </c>
      <c r="C15" s="119">
        <v>1</v>
      </c>
      <c r="D15" s="120">
        <v>1</v>
      </c>
      <c r="E15" s="120"/>
      <c r="F15" s="120"/>
      <c r="G15" s="120"/>
      <c r="H15" s="120"/>
    </row>
    <row r="16" spans="1:8">
      <c r="A16" s="119" t="s">
        <v>145</v>
      </c>
      <c r="B16" s="119" t="s">
        <v>146</v>
      </c>
      <c r="C16" s="119">
        <v>1</v>
      </c>
      <c r="D16" s="120">
        <v>1</v>
      </c>
      <c r="E16" s="120"/>
      <c r="F16" s="120"/>
      <c r="G16" s="120"/>
      <c r="H16" s="120"/>
    </row>
    <row r="17" spans="1:8">
      <c r="A17" s="119" t="s">
        <v>147</v>
      </c>
      <c r="B17" s="119" t="s">
        <v>148</v>
      </c>
      <c r="C17" s="121">
        <v>4</v>
      </c>
      <c r="D17" s="120">
        <v>4</v>
      </c>
      <c r="E17" s="120"/>
      <c r="F17" s="120"/>
      <c r="G17" s="120"/>
      <c r="H17" s="120"/>
    </row>
    <row r="18" spans="1:8">
      <c r="A18" s="119" t="s">
        <v>149</v>
      </c>
      <c r="B18" s="119" t="s">
        <v>150</v>
      </c>
      <c r="C18" s="119">
        <v>1</v>
      </c>
      <c r="D18" s="120">
        <v>1</v>
      </c>
      <c r="E18" s="120"/>
      <c r="F18" s="120"/>
      <c r="G18" s="120"/>
      <c r="H18" s="120"/>
    </row>
    <row r="19" spans="1:8">
      <c r="A19" s="119" t="s">
        <v>151</v>
      </c>
      <c r="B19" s="119" t="s">
        <v>152</v>
      </c>
      <c r="C19" s="121" t="s">
        <v>153</v>
      </c>
      <c r="D19" s="120">
        <v>0</v>
      </c>
      <c r="E19" s="120"/>
      <c r="F19" s="120"/>
      <c r="G19" s="120"/>
      <c r="H19" s="120"/>
    </row>
    <row r="20" spans="1:8">
      <c r="A20" s="119" t="s">
        <v>154</v>
      </c>
      <c r="B20" s="119" t="s">
        <v>155</v>
      </c>
      <c r="C20" s="119">
        <v>2</v>
      </c>
      <c r="D20" s="120">
        <v>2</v>
      </c>
      <c r="E20" s="120"/>
      <c r="F20" s="120"/>
      <c r="G20" s="120"/>
      <c r="H20" s="120"/>
    </row>
    <row r="21" spans="1:8">
      <c r="A21" s="119" t="s">
        <v>156</v>
      </c>
      <c r="B21" s="119" t="s">
        <v>157</v>
      </c>
      <c r="C21" s="121">
        <v>80</v>
      </c>
      <c r="D21" s="120"/>
      <c r="E21" s="120">
        <v>25</v>
      </c>
      <c r="F21" s="120">
        <v>55</v>
      </c>
      <c r="G21" s="120"/>
      <c r="H21" s="120"/>
    </row>
    <row r="22" spans="1:8">
      <c r="A22" s="119" t="s">
        <v>158</v>
      </c>
      <c r="B22" s="119" t="s">
        <v>159</v>
      </c>
      <c r="C22" s="119">
        <v>3</v>
      </c>
      <c r="D22" s="120">
        <v>3</v>
      </c>
      <c r="E22" s="120"/>
      <c r="F22" s="120"/>
      <c r="G22" s="120"/>
      <c r="H22" s="120"/>
    </row>
    <row r="23" spans="1:8">
      <c r="A23" s="119" t="s">
        <v>160</v>
      </c>
      <c r="B23" s="119" t="s">
        <v>161</v>
      </c>
      <c r="C23" s="121">
        <v>7</v>
      </c>
      <c r="D23" s="120"/>
      <c r="E23" s="120">
        <v>7</v>
      </c>
      <c r="F23" s="120"/>
      <c r="G23" s="120"/>
      <c r="H23" s="120"/>
    </row>
    <row r="24" spans="1:8">
      <c r="A24" s="119" t="s">
        <v>162</v>
      </c>
      <c r="B24" s="119" t="s">
        <v>163</v>
      </c>
      <c r="C24" s="119">
        <v>3</v>
      </c>
      <c r="D24" s="120">
        <v>3</v>
      </c>
      <c r="E24" s="120"/>
      <c r="F24" s="120"/>
      <c r="G24" s="120"/>
      <c r="H24" s="120"/>
    </row>
    <row r="25" spans="1:8">
      <c r="A25" s="119" t="s">
        <v>164</v>
      </c>
      <c r="B25" s="119" t="s">
        <v>165</v>
      </c>
      <c r="C25" s="121" t="s">
        <v>166</v>
      </c>
      <c r="D25" s="120">
        <v>0</v>
      </c>
      <c r="E25" s="120"/>
      <c r="F25" s="120"/>
      <c r="G25" s="120"/>
      <c r="H25" s="120"/>
    </row>
    <row r="26" spans="1:8">
      <c r="A26" s="119" t="s">
        <v>167</v>
      </c>
      <c r="B26" s="119" t="s">
        <v>168</v>
      </c>
      <c r="C26" s="119">
        <v>6</v>
      </c>
      <c r="D26" s="120"/>
      <c r="E26" s="120">
        <v>6</v>
      </c>
      <c r="F26" s="120"/>
      <c r="G26" s="120"/>
      <c r="H26" s="120"/>
    </row>
    <row r="27" spans="1:8">
      <c r="A27" s="119" t="s">
        <v>169</v>
      </c>
      <c r="B27" s="119" t="s">
        <v>170</v>
      </c>
      <c r="C27" s="121">
        <v>1</v>
      </c>
      <c r="D27" s="120">
        <v>1</v>
      </c>
      <c r="E27" s="120"/>
      <c r="F27" s="120"/>
      <c r="G27" s="120"/>
      <c r="H27" s="120"/>
    </row>
    <row r="28" spans="1:8">
      <c r="A28" s="119" t="s">
        <v>171</v>
      </c>
      <c r="B28" s="119" t="s">
        <v>172</v>
      </c>
      <c r="C28" s="119">
        <v>1</v>
      </c>
      <c r="D28" s="120">
        <v>1</v>
      </c>
      <c r="E28" s="120"/>
      <c r="F28" s="120"/>
      <c r="G28" s="120"/>
      <c r="H28" s="120"/>
    </row>
    <row r="29" spans="1:8">
      <c r="A29" s="119" t="s">
        <v>173</v>
      </c>
      <c r="B29" s="119" t="s">
        <v>174</v>
      </c>
      <c r="C29" s="121">
        <v>1</v>
      </c>
      <c r="D29" s="120">
        <v>1</v>
      </c>
      <c r="E29" s="120"/>
      <c r="F29" s="120"/>
      <c r="G29" s="120"/>
      <c r="H29" s="120"/>
    </row>
    <row r="30" spans="1:8">
      <c r="A30" s="119" t="s">
        <v>175</v>
      </c>
      <c r="B30" s="119" t="s">
        <v>176</v>
      </c>
      <c r="C30" s="121">
        <v>1</v>
      </c>
      <c r="D30" s="120">
        <v>1</v>
      </c>
      <c r="E30" s="120"/>
      <c r="F30" s="120"/>
      <c r="G30" s="120"/>
      <c r="H30" s="120"/>
    </row>
    <row r="31" spans="1:8">
      <c r="A31" s="119" t="s">
        <v>177</v>
      </c>
      <c r="B31" s="119" t="s">
        <v>178</v>
      </c>
      <c r="C31" s="121" t="s">
        <v>179</v>
      </c>
      <c r="D31" s="120">
        <v>0</v>
      </c>
      <c r="E31" s="120"/>
      <c r="F31" s="120"/>
      <c r="G31" s="120"/>
      <c r="H31" s="120"/>
    </row>
    <row r="32" spans="1:8">
      <c r="A32" s="119" t="s">
        <v>180</v>
      </c>
      <c r="B32" s="119" t="s">
        <v>181</v>
      </c>
      <c r="C32" s="121">
        <v>1</v>
      </c>
      <c r="D32" s="120">
        <v>1</v>
      </c>
      <c r="E32" s="120"/>
      <c r="F32" s="120"/>
      <c r="G32" s="120"/>
      <c r="H32" s="120"/>
    </row>
    <row r="33" spans="1:8">
      <c r="A33" s="119" t="s">
        <v>182</v>
      </c>
      <c r="B33" s="119" t="s">
        <v>183</v>
      </c>
      <c r="C33" s="121">
        <v>-1</v>
      </c>
      <c r="D33" s="120">
        <v>-1</v>
      </c>
      <c r="E33" s="120"/>
      <c r="F33" s="120"/>
      <c r="G33" s="120"/>
      <c r="H33" s="120"/>
    </row>
    <row r="34" spans="1:8">
      <c r="A34" s="119" t="s">
        <v>184</v>
      </c>
      <c r="B34" s="119" t="s">
        <v>185</v>
      </c>
      <c r="C34" s="119">
        <v>25</v>
      </c>
      <c r="D34" s="120"/>
      <c r="E34" s="120">
        <v>25</v>
      </c>
      <c r="F34" s="120"/>
      <c r="G34" s="120"/>
      <c r="H34" s="120"/>
    </row>
    <row r="35" spans="1:8">
      <c r="A35" s="126" t="s">
        <v>189</v>
      </c>
      <c r="B35" s="126" t="s">
        <v>190</v>
      </c>
      <c r="C35" s="126">
        <v>97</v>
      </c>
      <c r="D35" s="125"/>
      <c r="E35" s="125"/>
      <c r="F35" s="125">
        <v>25</v>
      </c>
      <c r="G35" s="125">
        <v>50</v>
      </c>
      <c r="H35" s="125">
        <v>22</v>
      </c>
    </row>
    <row r="36" spans="1:8" s="117" customFormat="1" ht="17" customHeight="1">
      <c r="D36" s="118" t="s">
        <v>186</v>
      </c>
      <c r="E36" s="118" t="s">
        <v>187</v>
      </c>
      <c r="F36" s="118" t="s">
        <v>192</v>
      </c>
      <c r="G36" s="118" t="s">
        <v>193</v>
      </c>
      <c r="H36" s="118" t="s">
        <v>194</v>
      </c>
    </row>
    <row r="37" spans="1:8">
      <c r="C37" s="127" t="s">
        <v>195</v>
      </c>
      <c r="D37" s="120"/>
      <c r="E37" s="120"/>
      <c r="F37" s="120"/>
      <c r="G37" s="120"/>
      <c r="H37" s="120"/>
    </row>
    <row r="38" spans="1:8">
      <c r="C38" s="121"/>
      <c r="D38" s="120"/>
      <c r="E38" s="120"/>
      <c r="F38" s="120"/>
      <c r="G38" s="120"/>
      <c r="H38" s="120"/>
    </row>
    <row r="39" spans="1:8">
      <c r="C39" s="122" t="s">
        <v>196</v>
      </c>
      <c r="D39" s="120"/>
      <c r="E39" s="120"/>
      <c r="F39" s="120"/>
      <c r="G39" s="120"/>
      <c r="H39" s="120"/>
    </row>
    <row r="40" spans="1:8" s="123" customFormat="1">
      <c r="C40" s="122" t="s">
        <v>188</v>
      </c>
      <c r="D40" s="124"/>
      <c r="E40" s="124"/>
      <c r="F40" s="124"/>
      <c r="G40" s="124"/>
      <c r="H40" s="124"/>
    </row>
  </sheetData>
  <mergeCells count="2">
    <mergeCell ref="A1:C1"/>
    <mergeCell ref="D1:H1"/>
  </mergeCells>
  <pageMargins left="0.7" right="0.7" top="0.75" bottom="0.75" header="0.3" footer="0.3"/>
  <pageSetup paperSize="9" orientation="portrait"/>
  <legacy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H19"/>
  <sheetViews>
    <sheetView zoomScale="90" zoomScaleNormal="90" zoomScalePageLayoutView="90" workbookViewId="0">
      <selection activeCell="G17" sqref="G17"/>
    </sheetView>
  </sheetViews>
  <sheetFormatPr baseColWidth="10" defaultColWidth="8.83203125" defaultRowHeight="14" x14ac:dyDescent="0"/>
  <cols>
    <col min="1" max="1" width="8.83203125" style="131"/>
    <col min="2" max="2" width="38.1640625" style="149" customWidth="1"/>
    <col min="3" max="3" width="19.83203125" style="136" customWidth="1"/>
    <col min="4" max="4" width="15.83203125" style="147" customWidth="1"/>
    <col min="5" max="5" width="15.83203125" style="148" customWidth="1"/>
    <col min="6" max="6" width="16.1640625" style="149" customWidth="1"/>
    <col min="7" max="7" width="16.33203125" style="149" customWidth="1"/>
    <col min="8" max="16384" width="8.83203125" style="131"/>
  </cols>
  <sheetData>
    <row r="1" spans="2:8" ht="13.5" customHeight="1">
      <c r="B1" s="150" t="s">
        <v>104</v>
      </c>
      <c r="C1" s="132"/>
      <c r="D1" s="137"/>
      <c r="E1" s="138"/>
      <c r="F1" s="139"/>
      <c r="G1" s="139"/>
      <c r="H1" s="15"/>
    </row>
    <row r="2" spans="2:8">
      <c r="B2" s="151"/>
      <c r="C2" s="132"/>
      <c r="D2" s="137"/>
      <c r="E2" s="138"/>
      <c r="F2" s="139"/>
      <c r="G2" s="139"/>
      <c r="H2" s="15"/>
    </row>
    <row r="3" spans="2:8" ht="42" customHeight="1">
      <c r="B3" s="152" t="s">
        <v>53</v>
      </c>
      <c r="C3" s="133"/>
      <c r="D3" s="140" t="s">
        <v>199</v>
      </c>
      <c r="E3" s="156" t="s">
        <v>207</v>
      </c>
      <c r="F3" s="161"/>
      <c r="G3" s="161"/>
      <c r="H3" s="1"/>
    </row>
    <row r="4" spans="2:8" ht="18" customHeight="1">
      <c r="B4" s="43" t="s">
        <v>208</v>
      </c>
      <c r="C4" s="134" t="s">
        <v>34</v>
      </c>
      <c r="D4" s="141">
        <v>718</v>
      </c>
      <c r="E4" s="157">
        <v>718</v>
      </c>
      <c r="F4" s="162"/>
      <c r="G4" s="162"/>
      <c r="H4" s="1"/>
    </row>
    <row r="5" spans="2:8" ht="19.5" customHeight="1">
      <c r="B5" s="43" t="s">
        <v>54</v>
      </c>
      <c r="C5" s="134" t="s">
        <v>35</v>
      </c>
      <c r="D5" s="141">
        <v>9</v>
      </c>
      <c r="E5" s="142">
        <v>10</v>
      </c>
      <c r="F5" s="163"/>
      <c r="G5" s="163"/>
      <c r="H5" s="1"/>
    </row>
    <row r="6" spans="2:8" ht="17.5" customHeight="1">
      <c r="B6" s="43" t="s">
        <v>107</v>
      </c>
      <c r="C6" s="134" t="s">
        <v>50</v>
      </c>
      <c r="D6" s="141">
        <v>6462</v>
      </c>
      <c r="E6" s="142">
        <v>7180</v>
      </c>
      <c r="F6" s="163"/>
      <c r="G6" s="163"/>
      <c r="H6" s="1"/>
    </row>
    <row r="7" spans="2:8" ht="14.5" customHeight="1">
      <c r="B7" s="43" t="s">
        <v>209</v>
      </c>
      <c r="C7" s="134" t="s">
        <v>36</v>
      </c>
      <c r="D7" s="141">
        <v>4481</v>
      </c>
      <c r="E7" s="142">
        <v>4919</v>
      </c>
      <c r="F7" s="163"/>
      <c r="G7" s="163"/>
      <c r="H7" s="1"/>
    </row>
    <row r="8" spans="2:8">
      <c r="B8" s="43" t="s">
        <v>55</v>
      </c>
      <c r="C8" s="135" t="s">
        <v>200</v>
      </c>
      <c r="D8" s="141">
        <v>1981</v>
      </c>
      <c r="E8" s="142">
        <v>2261</v>
      </c>
      <c r="F8" s="163"/>
      <c r="G8" s="163"/>
      <c r="H8" s="1"/>
    </row>
    <row r="9" spans="2:8">
      <c r="B9" s="193"/>
      <c r="C9" s="194"/>
      <c r="D9" s="194"/>
      <c r="E9" s="194"/>
      <c r="F9" s="195"/>
      <c r="G9" s="196"/>
      <c r="H9" s="1"/>
    </row>
    <row r="10" spans="2:8">
      <c r="B10" s="152" t="s">
        <v>198</v>
      </c>
      <c r="C10" s="135"/>
      <c r="D10" s="143"/>
      <c r="E10" s="142"/>
      <c r="F10" s="163"/>
      <c r="G10" s="163"/>
      <c r="H10" s="1"/>
    </row>
    <row r="11" spans="2:8" ht="16.5" customHeight="1">
      <c r="B11" s="43" t="s">
        <v>210</v>
      </c>
      <c r="C11" s="135" t="s">
        <v>201</v>
      </c>
      <c r="D11" s="144">
        <v>3590</v>
      </c>
      <c r="E11" s="142">
        <v>3590</v>
      </c>
      <c r="F11" s="163"/>
      <c r="G11" s="163"/>
      <c r="H11" s="1"/>
    </row>
    <row r="12" spans="2:8">
      <c r="B12" s="153" t="s">
        <v>51</v>
      </c>
      <c r="C12" s="134" t="s">
        <v>60</v>
      </c>
      <c r="D12" s="144">
        <v>11</v>
      </c>
      <c r="E12" s="142">
        <v>10</v>
      </c>
      <c r="F12" s="163"/>
      <c r="G12" s="163"/>
      <c r="H12" s="1"/>
    </row>
    <row r="13" spans="2:8" ht="24.5" customHeight="1">
      <c r="B13" s="43" t="s">
        <v>211</v>
      </c>
      <c r="C13" s="135" t="s">
        <v>202</v>
      </c>
      <c r="D13" s="144">
        <v>900</v>
      </c>
      <c r="E13" s="142">
        <v>1130</v>
      </c>
      <c r="F13" s="163"/>
      <c r="G13" s="163"/>
      <c r="H13" s="1"/>
    </row>
    <row r="14" spans="2:8">
      <c r="B14" s="43" t="s">
        <v>16</v>
      </c>
      <c r="C14" s="135" t="s">
        <v>203</v>
      </c>
      <c r="D14" s="144">
        <v>224</v>
      </c>
      <c r="E14" s="142">
        <v>236</v>
      </c>
      <c r="F14" s="164"/>
      <c r="G14" s="164"/>
      <c r="H14" s="1"/>
    </row>
    <row r="15" spans="2:8">
      <c r="B15" s="43" t="s">
        <v>212</v>
      </c>
      <c r="C15" s="135" t="s">
        <v>204</v>
      </c>
      <c r="D15" s="144">
        <v>4714</v>
      </c>
      <c r="E15" s="142">
        <v>4956</v>
      </c>
      <c r="F15" s="164"/>
      <c r="G15" s="164"/>
      <c r="H15" s="1"/>
    </row>
    <row r="16" spans="2:8" s="160" customFormat="1" ht="31.5" customHeight="1">
      <c r="B16" s="43" t="s">
        <v>214</v>
      </c>
      <c r="C16" s="134" t="s">
        <v>64</v>
      </c>
      <c r="D16" s="144">
        <v>4673</v>
      </c>
      <c r="E16" s="158"/>
      <c r="F16" s="165"/>
      <c r="G16" s="165"/>
      <c r="H16" s="159"/>
    </row>
    <row r="17" spans="2:8" ht="30" customHeight="1">
      <c r="B17" s="43" t="s">
        <v>215</v>
      </c>
      <c r="C17" s="134" t="s">
        <v>64</v>
      </c>
      <c r="D17" s="144"/>
      <c r="E17" s="141">
        <v>5465</v>
      </c>
      <c r="F17" s="166"/>
      <c r="G17" s="166"/>
      <c r="H17" s="1"/>
    </row>
    <row r="18" spans="2:8" ht="23.5" customHeight="1">
      <c r="B18" s="153" t="s">
        <v>37</v>
      </c>
      <c r="C18" s="135" t="s">
        <v>205</v>
      </c>
      <c r="D18" s="145">
        <v>0.99099999999999999</v>
      </c>
      <c r="E18" s="146">
        <v>1.103</v>
      </c>
      <c r="F18" s="167"/>
      <c r="G18" s="167"/>
      <c r="H18" s="1"/>
    </row>
    <row r="19" spans="2:8">
      <c r="B19" s="153" t="s">
        <v>213</v>
      </c>
      <c r="C19" s="135" t="s">
        <v>206</v>
      </c>
      <c r="D19" s="154">
        <v>4.9000000000000004</v>
      </c>
      <c r="E19" s="155">
        <v>5.5</v>
      </c>
      <c r="F19" s="168"/>
      <c r="G19" s="168"/>
      <c r="H19" s="1"/>
    </row>
  </sheetData>
  <mergeCells count="1">
    <mergeCell ref="B9:G9"/>
  </mergeCells>
  <pageMargins left="0.7" right="0.7" top="0.75" bottom="0.75" header="0.3" footer="0.3"/>
  <pageSetup paperSize="9" orientation="portrait" horizontalDpi="300" verticalDpi="0"/>
  <legacy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 Detailed Working</vt:lpstr>
      <vt:lpstr>New Commitments</vt:lpstr>
      <vt:lpstr>Summary</vt:lpstr>
    </vt:vector>
  </TitlesOfParts>
  <Company>Tewkesbury Borough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Anouska Francis</dc:creator>
  <cp:lastModifiedBy> Ian Kemp</cp:lastModifiedBy>
  <cp:lastPrinted>2018-01-31T11:43:53Z</cp:lastPrinted>
  <dcterms:created xsi:type="dcterms:W3CDTF">2015-09-01T09:14:17Z</dcterms:created>
  <dcterms:modified xsi:type="dcterms:W3CDTF">2021-02-19T14:34:30Z</dcterms:modified>
</cp:coreProperties>
</file>